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5 ГОД\ИЗМЕНЕНИЯ В МУН. ПРОГРАММУ\Для размещения принятой МП (5 изм.) архитектура\"/>
    </mc:Choice>
  </mc:AlternateContent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Прогр.'!$A$1:$O$109</definedName>
  </definedNames>
  <calcPr calcId="152511"/>
</workbook>
</file>

<file path=xl/calcChain.xml><?xml version="1.0" encoding="utf-8"?>
<calcChain xmlns="http://schemas.openxmlformats.org/spreadsheetml/2006/main">
  <c r="K43" i="1" l="1"/>
  <c r="K53" i="1"/>
  <c r="K48" i="1" l="1"/>
  <c r="J48" i="1" l="1"/>
  <c r="J43" i="1" l="1"/>
  <c r="L48" i="1" l="1"/>
  <c r="K103" i="1" l="1"/>
  <c r="K104" i="1"/>
  <c r="M103" i="1"/>
  <c r="M104" i="1"/>
  <c r="M105" i="1"/>
  <c r="L103" i="1"/>
  <c r="L104" i="1"/>
  <c r="J90" i="1"/>
  <c r="J103" i="1"/>
  <c r="J104" i="1"/>
  <c r="I103" i="1"/>
  <c r="I104" i="1"/>
  <c r="H105" i="1"/>
  <c r="I105" i="1"/>
  <c r="I94" i="1"/>
  <c r="I93" i="1"/>
  <c r="I92" i="1"/>
  <c r="I91" i="1"/>
  <c r="H103" i="1"/>
  <c r="H104" i="1"/>
  <c r="H95" i="1"/>
  <c r="G99" i="1"/>
  <c r="G98" i="1"/>
  <c r="G97" i="1"/>
  <c r="G96" i="1"/>
  <c r="M95" i="1"/>
  <c r="L95" i="1"/>
  <c r="K95" i="1"/>
  <c r="J95" i="1"/>
  <c r="I95" i="1"/>
  <c r="K94" i="1"/>
  <c r="J94" i="1"/>
  <c r="H94" i="1"/>
  <c r="G94" i="1"/>
  <c r="M93" i="1"/>
  <c r="L93" i="1"/>
  <c r="K93" i="1"/>
  <c r="J93" i="1"/>
  <c r="H93" i="1"/>
  <c r="K92" i="1"/>
  <c r="J92" i="1"/>
  <c r="H92" i="1"/>
  <c r="K91" i="1"/>
  <c r="J91" i="1"/>
  <c r="H91" i="1"/>
  <c r="G91" i="1" s="1"/>
  <c r="M90" i="1"/>
  <c r="L90" i="1"/>
  <c r="G92" i="1" l="1"/>
  <c r="K90" i="1"/>
  <c r="G95" i="1"/>
  <c r="G93" i="1"/>
  <c r="I90" i="1"/>
  <c r="H90" i="1"/>
  <c r="K28" i="1"/>
  <c r="G90" i="1" l="1"/>
  <c r="K40" i="1"/>
  <c r="K26" i="1"/>
  <c r="K27" i="1"/>
  <c r="K25" i="1" l="1"/>
  <c r="L85" i="1"/>
  <c r="L83" i="1"/>
  <c r="L80" i="1" s="1"/>
  <c r="L75" i="1"/>
  <c r="L73" i="1"/>
  <c r="L70" i="1" s="1"/>
  <c r="L55" i="1"/>
  <c r="L50" i="1"/>
  <c r="L38" i="1"/>
  <c r="L45" i="1"/>
  <c r="L40" i="1"/>
  <c r="L30" i="1"/>
  <c r="L29" i="1"/>
  <c r="L28" i="1"/>
  <c r="L27" i="1"/>
  <c r="L26" i="1"/>
  <c r="L20" i="1"/>
  <c r="L19" i="1"/>
  <c r="L106" i="1" s="1"/>
  <c r="L18" i="1"/>
  <c r="L17" i="1"/>
  <c r="L16" i="1"/>
  <c r="L35" i="1" l="1"/>
  <c r="L105" i="1"/>
  <c r="L25" i="1"/>
  <c r="L15" i="1"/>
  <c r="L102" i="1" l="1"/>
  <c r="I75" i="1" l="1"/>
  <c r="J78" i="1" l="1"/>
  <c r="J75" i="1" s="1"/>
  <c r="J33" i="1" l="1"/>
  <c r="J32" i="1"/>
  <c r="J31" i="1"/>
  <c r="J23" i="1"/>
  <c r="J22" i="1"/>
  <c r="J21" i="1"/>
  <c r="I28" i="1" l="1"/>
  <c r="I45" i="1"/>
  <c r="J26" i="1"/>
  <c r="J28" i="1"/>
  <c r="I83" i="1"/>
  <c r="M83" i="1"/>
  <c r="M73" i="1"/>
  <c r="M70" i="1" s="1"/>
  <c r="K73" i="1"/>
  <c r="J73" i="1"/>
  <c r="J70" i="1" s="1"/>
  <c r="M19" i="1"/>
  <c r="M18" i="1"/>
  <c r="M17" i="1"/>
  <c r="M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M75" i="1"/>
  <c r="M85" i="1"/>
  <c r="M45" i="1"/>
  <c r="J45" i="1"/>
  <c r="F17" i="1"/>
  <c r="K29" i="1"/>
  <c r="J27" i="1"/>
  <c r="J30" i="1"/>
  <c r="M38" i="1"/>
  <c r="M35" i="1" s="1"/>
  <c r="M80" i="1"/>
  <c r="M50" i="1"/>
  <c r="M55" i="1"/>
  <c r="K38" i="1"/>
  <c r="K105" i="1" s="1"/>
  <c r="M40" i="1"/>
  <c r="M20" i="1"/>
  <c r="K20" i="1"/>
  <c r="G31" i="1"/>
  <c r="G26" i="1" s="1"/>
  <c r="M30" i="1"/>
  <c r="M29" i="1"/>
  <c r="M28" i="1"/>
  <c r="M27" i="1"/>
  <c r="M26" i="1"/>
  <c r="I73" i="1"/>
  <c r="I69" i="1"/>
  <c r="I65" i="1" s="1"/>
  <c r="I63" i="1"/>
  <c r="I62" i="1"/>
  <c r="I61" i="1"/>
  <c r="M106" i="1" l="1"/>
  <c r="M15" i="1"/>
  <c r="J25" i="1"/>
  <c r="G16" i="1"/>
  <c r="G18" i="1"/>
  <c r="G17" i="1"/>
  <c r="G19" i="1"/>
  <c r="M25" i="1"/>
  <c r="I60" i="1"/>
  <c r="I26" i="1"/>
  <c r="M10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J50" i="1"/>
  <c r="H20" i="1"/>
  <c r="G43" i="1"/>
  <c r="G48" i="1"/>
  <c r="H83" i="1"/>
  <c r="K55" i="1"/>
  <c r="I55" i="1"/>
  <c r="K45" i="1"/>
  <c r="I40" i="1"/>
  <c r="J38" i="1" l="1"/>
  <c r="J105" i="1" s="1"/>
  <c r="G40" i="1"/>
  <c r="J15" i="1"/>
  <c r="J35" i="1" l="1"/>
  <c r="K84" i="1"/>
  <c r="K83" i="1"/>
  <c r="K82" i="1"/>
  <c r="K81" i="1"/>
  <c r="J84" i="1"/>
  <c r="J106" i="1" s="1"/>
  <c r="J83" i="1"/>
  <c r="G83" i="1" s="1"/>
  <c r="J82" i="1"/>
  <c r="J81" i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102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106" i="1" s="1"/>
  <c r="K37" i="1"/>
  <c r="K36" i="1"/>
  <c r="K30" i="1"/>
  <c r="I39" i="1"/>
  <c r="I37" i="1"/>
  <c r="I36" i="1"/>
  <c r="I29" i="1"/>
  <c r="I27" i="1"/>
  <c r="H64" i="1"/>
  <c r="H63" i="1"/>
  <c r="H61" i="1"/>
  <c r="H39" i="1"/>
  <c r="H37" i="1"/>
  <c r="H36" i="1"/>
  <c r="H29" i="1"/>
  <c r="H106" i="1" s="1"/>
  <c r="H28" i="1"/>
  <c r="G105" i="1" l="1"/>
  <c r="K35" i="1"/>
  <c r="K102" i="1"/>
  <c r="G104" i="1"/>
  <c r="I106" i="1"/>
  <c r="G103" i="1"/>
  <c r="I25" i="1"/>
  <c r="H35" i="1"/>
  <c r="H25" i="1"/>
  <c r="H15" i="1"/>
  <c r="G80" i="1"/>
  <c r="G70" i="1"/>
  <c r="G75" i="1"/>
  <c r="K50" i="1"/>
  <c r="I50" i="1"/>
  <c r="H102" i="1" l="1"/>
  <c r="G50" i="1"/>
  <c r="I102" i="1"/>
  <c r="G106" i="1"/>
  <c r="H65" i="1"/>
  <c r="G65" i="1" s="1"/>
  <c r="G102" i="1" l="1"/>
  <c r="G66" i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<sst xmlns="http://schemas.openxmlformats.org/spreadsheetml/2006/main" count="179" uniqueCount="84">
  <si>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</si>
  <si>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</si>
  <si>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</si>
  <si>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</si>
  <si>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</si>
  <si>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</si>
  <si>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</si>
  <si>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</si>
  <si>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</si>
  <si>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</si>
  <si>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</si>
  <si>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</si>
  <si>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</si>
  <si>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</si>
  <si>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</si>
  <si>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</si>
  <si>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</si>
  <si>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</si>
  <si>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</si>
  <si>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</si>
  <si>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</si>
  <si>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</si>
  <si>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</si>
  <si>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</si>
  <si>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</si>
  <si>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</si>
  <si>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</si>
  <si>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</si>
  <si>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</si>
  <si>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</si>
  <si>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</si>
  <si>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</si>
  <si>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</si>
  <si>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</si>
  <si>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</si>
  <si>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</si>
  <si>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</si>
  <si>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</si>
  <si>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</si>
  <si>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</si>
  <si>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</si>
  <si>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</si>
  <si>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</si>
  <si>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</si>
  <si>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</si>
  <si>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</si>
  <si>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</si>
  <si>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</si>
  <si>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</si>
  <si>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</si>
  <si>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</si>
  <si>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</si>
  <si>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</si>
  <si>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</si>
  <si>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</si>
  <si>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</si>
  <si>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</si>
  <si>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</si>
  <si>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</si>
  <si>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</si>
  <si>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</si>
  <si>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</si>
  <si>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</si>
  <si>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</si>
  <si>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</si>
  <si>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</si>
  <si>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</si>
  <si>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</si>
  <si>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</si>
  <si>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</si>
  <si>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</si>
  <si>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</si>
  <si>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</si>
  <si>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</si>
  <si>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</si>
  <si>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</si>
  <si>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</si>
  <si>
    <t>2027 г.</t>
  </si>
  <si>
    <t>2022-2027 гг.</t>
  </si>
  <si>
    <t>2022-2027  гг.</t>
  </si>
  <si>
    <t>Департамент городского хозяйства администрации города Евпатории Республики Крым</t>
  </si>
  <si>
    <t>Капитальный ремонт общественной территории города Евпатории -Сквер «Примирения и согласия (Привокзальный)»</t>
  </si>
  <si>
    <t>7.1.</t>
  </si>
  <si>
    <t xml:space="preserve">Задача 7. Благоустройство территорий городского округа Евпатория Республики Крым в рамках реализации регионального проекта "Социально-экономическое развитие Республики Крым по созданию энергетической, инженерной и иной инфраструктуры"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</si>
</sst>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2"/>
  <sheetViews>
    <sheetView tabSelected="1" view="pageBreakPreview" zoomScale="40" zoomScaleNormal="40" zoomScaleSheetLayoutView="40" workbookViewId="0">
      <selection activeCell="AF90" sqref="AF90"/>
    </sheetView>
  </sheetViews>
  <sheetFormatPr defaultColWidth="9.140625" defaultRowHeight="20.25" x14ac:dyDescent="0.3"/>
  <cols>
    <col min="1" max="1" width="5.85546875" style="1" customWidth="1"/>
    <col min="2" max="2" width="7.285156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55" customWidth="1"/>
    <col min="11" max="11" width="24.85546875" style="78" customWidth="1"/>
    <col min="12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5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"/>
      <c r="K1" s="72"/>
      <c r="L1" s="6"/>
      <c r="M1" s="6"/>
      <c r="N1" s="5"/>
      <c r="O1" s="44"/>
      <c r="P1" s="5"/>
      <c r="Q1" s="45"/>
      <c r="R1" s="5"/>
      <c r="S1" s="5"/>
      <c r="T1" s="5"/>
      <c r="U1" s="5"/>
    </row>
    <row r="2" spans="1:25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"/>
      <c r="K2" s="72"/>
      <c r="L2" s="6"/>
      <c r="M2" s="6"/>
      <c r="N2" s="6"/>
      <c r="O2" s="46"/>
      <c r="P2" s="6"/>
      <c r="Q2" s="45"/>
      <c r="R2" s="6"/>
      <c r="S2" s="6"/>
      <c r="T2" s="6"/>
      <c r="U2" s="6"/>
    </row>
    <row r="3" spans="1:25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"/>
      <c r="K3" s="72"/>
      <c r="L3" s="6"/>
      <c r="M3" s="6"/>
      <c r="N3" s="6"/>
      <c r="O3" s="46"/>
      <c r="P3" s="6"/>
      <c r="Q3" s="45"/>
      <c r="R3" s="6"/>
      <c r="S3" s="6"/>
      <c r="T3" s="6"/>
      <c r="U3" s="6"/>
    </row>
    <row r="4" spans="1:25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"/>
      <c r="K4" s="72"/>
      <c r="L4" s="6"/>
      <c r="M4" s="6"/>
      <c r="N4" s="6"/>
      <c r="O4" s="46"/>
      <c r="P4" s="6"/>
      <c r="Q4" s="45"/>
      <c r="R4" s="6"/>
      <c r="S4" s="6"/>
      <c r="T4" s="6"/>
      <c r="U4" s="6"/>
    </row>
    <row r="5" spans="1:25" ht="27" customHeight="1" x14ac:dyDescent="0.3">
      <c r="B5" s="40"/>
      <c r="C5" s="41"/>
      <c r="D5" s="42"/>
      <c r="E5" s="6"/>
      <c r="F5" s="43"/>
      <c r="G5" s="42"/>
      <c r="H5" s="6"/>
      <c r="I5" s="6"/>
      <c r="J5" s="6"/>
      <c r="K5" s="72"/>
      <c r="L5" s="6"/>
      <c r="M5" s="6"/>
      <c r="N5" s="6"/>
      <c r="O5" s="46"/>
      <c r="P5" s="6"/>
      <c r="Q5" s="45"/>
      <c r="R5" s="6"/>
      <c r="S5" s="6"/>
      <c r="T5" s="6"/>
      <c r="U5" s="6"/>
    </row>
    <row r="6" spans="1:25" x14ac:dyDescent="0.3">
      <c r="B6" s="40"/>
      <c r="C6" s="41"/>
      <c r="D6" s="42"/>
      <c r="E6" s="47"/>
      <c r="F6" s="43"/>
      <c r="G6" s="42"/>
      <c r="H6" s="6"/>
      <c r="I6" s="6"/>
      <c r="J6" s="6"/>
      <c r="K6" s="72"/>
      <c r="L6" s="6"/>
      <c r="M6" s="6"/>
      <c r="N6" s="6"/>
      <c r="O6" s="6"/>
      <c r="P6" s="6"/>
      <c r="Q6" s="45"/>
      <c r="R6" s="6"/>
      <c r="S6" s="6"/>
      <c r="T6" s="6"/>
      <c r="U6" s="6"/>
    </row>
    <row r="7" spans="1:25" ht="20.25" customHeight="1" x14ac:dyDescent="0.3">
      <c r="B7" s="40"/>
      <c r="C7" s="101" t="s">
        <v>59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6"/>
      <c r="S7" s="6"/>
      <c r="T7" s="6"/>
      <c r="U7" s="6"/>
    </row>
    <row r="8" spans="1:25" x14ac:dyDescent="0.3">
      <c r="B8" s="4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6"/>
      <c r="S8" s="6"/>
      <c r="T8" s="6"/>
      <c r="U8" s="6"/>
    </row>
    <row r="9" spans="1:25" x14ac:dyDescent="0.3">
      <c r="B9" s="4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6"/>
      <c r="S9" s="6"/>
      <c r="T9" s="6"/>
      <c r="U9" s="6"/>
    </row>
    <row r="10" spans="1:25" s="3" customFormat="1" x14ac:dyDescent="0.3">
      <c r="B10" s="48"/>
      <c r="C10" s="6"/>
      <c r="D10" s="6"/>
      <c r="E10" s="6"/>
      <c r="F10" s="43"/>
      <c r="G10" s="6"/>
      <c r="H10" s="6"/>
      <c r="I10" s="6"/>
      <c r="J10" s="6"/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" s="22" customFormat="1" ht="30.75" customHeight="1" x14ac:dyDescent="0.3">
      <c r="B11" s="102" t="s">
        <v>13</v>
      </c>
      <c r="C11" s="104" t="s">
        <v>14</v>
      </c>
      <c r="D11" s="102" t="s">
        <v>15</v>
      </c>
      <c r="E11" s="102" t="s">
        <v>58</v>
      </c>
      <c r="F11" s="102" t="s">
        <v>0</v>
      </c>
      <c r="G11" s="102" t="s">
        <v>11</v>
      </c>
      <c r="H11" s="109" t="s">
        <v>48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1:25" s="22" customFormat="1" ht="35.25" customHeight="1" x14ac:dyDescent="0.3">
      <c r="B12" s="102"/>
      <c r="C12" s="111"/>
      <c r="D12" s="103"/>
      <c r="E12" s="103"/>
      <c r="F12" s="103"/>
      <c r="G12" s="103"/>
      <c r="H12" s="102" t="s">
        <v>37</v>
      </c>
      <c r="I12" s="102" t="s">
        <v>38</v>
      </c>
      <c r="J12" s="106" t="s">
        <v>39</v>
      </c>
      <c r="K12" s="105" t="s">
        <v>43</v>
      </c>
      <c r="L12" s="106" t="s">
        <v>71</v>
      </c>
      <c r="M12" s="106" t="s">
        <v>77</v>
      </c>
      <c r="N12" s="49"/>
      <c r="O12" s="49"/>
      <c r="P12" s="49"/>
      <c r="Q12" s="49"/>
      <c r="R12" s="49"/>
      <c r="S12" s="49"/>
      <c r="T12" s="49"/>
      <c r="U12" s="49"/>
    </row>
    <row r="13" spans="1:25" s="3" customFormat="1" ht="18.75" customHeight="1" x14ac:dyDescent="0.3">
      <c r="B13" s="102"/>
      <c r="C13" s="111"/>
      <c r="D13" s="103"/>
      <c r="E13" s="103"/>
      <c r="F13" s="103"/>
      <c r="G13" s="103"/>
      <c r="H13" s="102"/>
      <c r="I13" s="102"/>
      <c r="J13" s="107"/>
      <c r="K13" s="105"/>
      <c r="L13" s="107"/>
      <c r="M13" s="107"/>
      <c r="N13" s="35"/>
      <c r="O13" s="35"/>
      <c r="P13" s="35"/>
      <c r="Q13" s="35"/>
      <c r="R13" s="35"/>
      <c r="S13" s="35"/>
      <c r="T13" s="35"/>
      <c r="U13" s="35"/>
    </row>
    <row r="14" spans="1:25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70">
        <v>9</v>
      </c>
      <c r="K14" s="73">
        <v>10</v>
      </c>
      <c r="L14" s="68">
        <v>11</v>
      </c>
      <c r="M14" s="39">
        <v>11</v>
      </c>
      <c r="N14" s="49"/>
      <c r="O14" s="49"/>
      <c r="P14" s="49"/>
      <c r="Q14" s="49"/>
      <c r="R14" s="49"/>
      <c r="S14" s="49"/>
      <c r="T14" s="49"/>
      <c r="U14" s="49"/>
      <c r="V14" s="22"/>
      <c r="W14" s="22"/>
      <c r="X14" s="22"/>
      <c r="Y14" s="22"/>
    </row>
    <row r="15" spans="1:25" s="4" customFormat="1" ht="33" customHeight="1" x14ac:dyDescent="0.3">
      <c r="A15" s="3"/>
      <c r="B15" s="95">
        <v>1</v>
      </c>
      <c r="C15" s="104" t="s">
        <v>67</v>
      </c>
      <c r="D15" s="102" t="s">
        <v>75</v>
      </c>
      <c r="E15" s="102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50">
        <f t="shared" ref="J15" si="1">SUM(J16:J19)</f>
        <v>250100.11</v>
      </c>
      <c r="K15" s="74">
        <f>SUM(K16:K19)</f>
        <v>0</v>
      </c>
      <c r="L15" s="50">
        <f>SUM(L16:L19)</f>
        <v>0</v>
      </c>
      <c r="M15" s="50">
        <f>SUM(M16:M19)</f>
        <v>0</v>
      </c>
      <c r="N15" s="35"/>
      <c r="O15" s="35"/>
      <c r="P15" s="35"/>
      <c r="Q15" s="35"/>
      <c r="R15" s="35"/>
      <c r="S15" s="35"/>
      <c r="T15" s="35"/>
      <c r="U15" s="35"/>
    </row>
    <row r="16" spans="1:25" s="4" customFormat="1" ht="29.25" customHeight="1" x14ac:dyDescent="0.3">
      <c r="A16" s="3"/>
      <c r="B16" s="95"/>
      <c r="C16" s="104"/>
      <c r="D16" s="102"/>
      <c r="E16" s="102"/>
      <c r="F16" s="16" t="s">
        <v>1</v>
      </c>
      <c r="G16" s="50">
        <f t="shared" ref="G16:G24" si="2">SUM(H16:M16)</f>
        <v>1779137.4</v>
      </c>
      <c r="H16" s="50">
        <f t="shared" ref="H16:M19" si="3">SUM(H21)</f>
        <v>282150</v>
      </c>
      <c r="I16" s="50">
        <f t="shared" si="3"/>
        <v>1259629.8999999999</v>
      </c>
      <c r="J16" s="50">
        <f t="shared" si="3"/>
        <v>237357.5</v>
      </c>
      <c r="K16" s="74">
        <f t="shared" si="3"/>
        <v>0</v>
      </c>
      <c r="L16" s="50">
        <f t="shared" ref="L16" si="4">SUM(L21)</f>
        <v>0</v>
      </c>
      <c r="M16" s="50">
        <f t="shared" si="3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 x14ac:dyDescent="0.3">
      <c r="A17" s="3"/>
      <c r="B17" s="95"/>
      <c r="C17" s="104"/>
      <c r="D17" s="102"/>
      <c r="E17" s="102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50">
        <f t="shared" si="3"/>
        <v>12492.5</v>
      </c>
      <c r="K17" s="74">
        <f t="shared" si="3"/>
        <v>0</v>
      </c>
      <c r="L17" s="50">
        <f t="shared" ref="L17" si="5">SUM(L22)</f>
        <v>0</v>
      </c>
      <c r="M17" s="50">
        <f t="shared" si="3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 x14ac:dyDescent="0.3">
      <c r="A18" s="3"/>
      <c r="B18" s="95"/>
      <c r="C18" s="104"/>
      <c r="D18" s="102"/>
      <c r="E18" s="102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50">
        <f t="shared" si="3"/>
        <v>250.11</v>
      </c>
      <c r="K18" s="74">
        <f t="shared" si="3"/>
        <v>0</v>
      </c>
      <c r="L18" s="50">
        <f t="shared" ref="L18" si="6">SUM(L23)</f>
        <v>0</v>
      </c>
      <c r="M18" s="50">
        <f t="shared" si="3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 x14ac:dyDescent="0.3">
      <c r="A19" s="3"/>
      <c r="B19" s="95"/>
      <c r="C19" s="104"/>
      <c r="D19" s="102"/>
      <c r="E19" s="102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50">
        <f t="shared" si="3"/>
        <v>0</v>
      </c>
      <c r="K19" s="74">
        <f t="shared" si="3"/>
        <v>0</v>
      </c>
      <c r="L19" s="50">
        <f t="shared" ref="L19" si="7">SUM(L24)</f>
        <v>0</v>
      </c>
      <c r="M19" s="50">
        <f t="shared" si="3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 x14ac:dyDescent="0.3">
      <c r="A20" s="3"/>
      <c r="B20" s="110" t="s">
        <v>12</v>
      </c>
      <c r="C20" s="108" t="s">
        <v>49</v>
      </c>
      <c r="D20" s="97" t="s">
        <v>75</v>
      </c>
      <c r="E20" s="97" t="s">
        <v>9</v>
      </c>
      <c r="F20" s="15" t="s">
        <v>5</v>
      </c>
      <c r="G20" s="51">
        <f t="shared" si="2"/>
        <v>1874352.5669199997</v>
      </c>
      <c r="H20" s="51">
        <f t="shared" ref="H20:M20" si="8">SUM(H21:H24)</f>
        <v>297000</v>
      </c>
      <c r="I20" s="51">
        <f t="shared" si="8"/>
        <v>1327252.4569199998</v>
      </c>
      <c r="J20" s="51">
        <f t="shared" si="8"/>
        <v>250100.11</v>
      </c>
      <c r="K20" s="75">
        <f t="shared" si="8"/>
        <v>0</v>
      </c>
      <c r="L20" s="51">
        <f t="shared" ref="L20" si="9">SUM(L21:L24)</f>
        <v>0</v>
      </c>
      <c r="M20" s="51">
        <f t="shared" si="8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 x14ac:dyDescent="0.3">
      <c r="A21" s="3"/>
      <c r="B21" s="110"/>
      <c r="C21" s="108"/>
      <c r="D21" s="97"/>
      <c r="E21" s="97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52">
        <f>95000+142357.5</f>
        <v>237357.5</v>
      </c>
      <c r="K21" s="76">
        <v>0</v>
      </c>
      <c r="L21" s="52">
        <v>0</v>
      </c>
      <c r="M21" s="52">
        <v>0</v>
      </c>
      <c r="N21" s="35"/>
      <c r="O21" s="35"/>
      <c r="P21" s="35"/>
      <c r="Q21" s="35"/>
      <c r="R21" s="35"/>
      <c r="S21" s="35"/>
      <c r="T21" s="35"/>
      <c r="U21" s="35"/>
      <c r="Y21" s="58"/>
      <c r="Z21" s="58"/>
      <c r="AA21" s="58"/>
      <c r="AB21" s="58"/>
      <c r="AC21" s="58"/>
    </row>
    <row r="22" spans="1:29" s="5" customFormat="1" ht="31.5" customHeight="1" x14ac:dyDescent="0.3">
      <c r="A22" s="3"/>
      <c r="B22" s="110"/>
      <c r="C22" s="108"/>
      <c r="D22" s="97"/>
      <c r="E22" s="97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52">
        <f>5000+7492.5</f>
        <v>12492.5</v>
      </c>
      <c r="K22" s="76">
        <v>0</v>
      </c>
      <c r="L22" s="52">
        <v>0</v>
      </c>
      <c r="M22" s="52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 x14ac:dyDescent="0.3">
      <c r="A23" s="3"/>
      <c r="B23" s="110"/>
      <c r="C23" s="108"/>
      <c r="D23" s="97"/>
      <c r="E23" s="97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52">
        <f>100.10011+0.00989+150</f>
        <v>250.11</v>
      </c>
      <c r="K23" s="76">
        <v>0</v>
      </c>
      <c r="L23" s="52">
        <v>0</v>
      </c>
      <c r="M23" s="52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 x14ac:dyDescent="0.3">
      <c r="A24" s="3"/>
      <c r="B24" s="110"/>
      <c r="C24" s="108"/>
      <c r="D24" s="97"/>
      <c r="E24" s="97"/>
      <c r="F24" s="14" t="s">
        <v>4</v>
      </c>
      <c r="G24" s="51">
        <f t="shared" si="2"/>
        <v>0</v>
      </c>
      <c r="H24" s="52">
        <v>0</v>
      </c>
      <c r="I24" s="52">
        <v>0</v>
      </c>
      <c r="J24" s="52">
        <v>0</v>
      </c>
      <c r="K24" s="76">
        <v>0</v>
      </c>
      <c r="L24" s="52">
        <v>0</v>
      </c>
      <c r="M24" s="52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 x14ac:dyDescent="0.3">
      <c r="A25" s="3"/>
      <c r="B25" s="110" t="s">
        <v>73</v>
      </c>
      <c r="C25" s="104" t="s">
        <v>40</v>
      </c>
      <c r="D25" s="102" t="s">
        <v>72</v>
      </c>
      <c r="E25" s="103"/>
      <c r="F25" s="16" t="s">
        <v>51</v>
      </c>
      <c r="G25" s="50">
        <f t="shared" ref="G25:M25" si="10">SUM(G26:G29)</f>
        <v>561857.25264999992</v>
      </c>
      <c r="H25" s="50">
        <f t="shared" si="10"/>
        <v>5620.4226500000004</v>
      </c>
      <c r="I25" s="50">
        <f t="shared" si="10"/>
        <v>90450</v>
      </c>
      <c r="J25" s="50">
        <f t="shared" si="10"/>
        <v>199999.99999999997</v>
      </c>
      <c r="K25" s="74">
        <f t="shared" ref="K25:L25" si="11">SUM(K26:K29)</f>
        <v>215736.77980000002</v>
      </c>
      <c r="L25" s="50">
        <f t="shared" si="11"/>
        <v>50050.050199999998</v>
      </c>
      <c r="M25" s="50">
        <f t="shared" si="10"/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 x14ac:dyDescent="0.3">
      <c r="A26" s="3"/>
      <c r="B26" s="110"/>
      <c r="C26" s="104"/>
      <c r="D26" s="102"/>
      <c r="E26" s="103"/>
      <c r="F26" s="16" t="s">
        <v>1</v>
      </c>
      <c r="G26" s="50">
        <f>SUM(G31)</f>
        <v>527387.1</v>
      </c>
      <c r="H26" s="50">
        <f>SUM(H31)</f>
        <v>0</v>
      </c>
      <c r="I26" s="50">
        <f>SUM(I31)</f>
        <v>85832.1</v>
      </c>
      <c r="J26" s="50">
        <f>SUM(J31)</f>
        <v>189809.99999999997</v>
      </c>
      <c r="K26" s="74">
        <f t="shared" ref="K26:M29" si="12">SUM(K31)</f>
        <v>204745</v>
      </c>
      <c r="L26" s="50">
        <f t="shared" si="12"/>
        <v>47000</v>
      </c>
      <c r="M26" s="50">
        <f t="shared" si="12"/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 x14ac:dyDescent="0.3">
      <c r="A27" s="3"/>
      <c r="B27" s="110"/>
      <c r="C27" s="104"/>
      <c r="D27" s="102"/>
      <c r="E27" s="103"/>
      <c r="F27" s="16" t="s">
        <v>2</v>
      </c>
      <c r="G27" s="50">
        <f t="shared" ref="G27:I29" si="13">SUM(G32)</f>
        <v>33622.894519999994</v>
      </c>
      <c r="H27" s="50">
        <f>SUM(H32)</f>
        <v>5339.4015200000003</v>
      </c>
      <c r="I27" s="50">
        <f t="shared" si="13"/>
        <v>4517.45</v>
      </c>
      <c r="J27" s="50">
        <f>SUM(J32)</f>
        <v>9989.9999999999982</v>
      </c>
      <c r="K27" s="74">
        <f t="shared" si="12"/>
        <v>10776.043</v>
      </c>
      <c r="L27" s="50">
        <f t="shared" si="12"/>
        <v>3000</v>
      </c>
      <c r="M27" s="50">
        <f t="shared" si="12"/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 x14ac:dyDescent="0.3">
      <c r="A28" s="3"/>
      <c r="B28" s="110"/>
      <c r="C28" s="104"/>
      <c r="D28" s="102"/>
      <c r="E28" s="103"/>
      <c r="F28" s="16" t="s">
        <v>3</v>
      </c>
      <c r="G28" s="50">
        <f t="shared" si="13"/>
        <v>847.25813000000005</v>
      </c>
      <c r="H28" s="50">
        <f t="shared" si="13"/>
        <v>281.02113000000003</v>
      </c>
      <c r="I28" s="50">
        <f>SUM(I33)</f>
        <v>100.45</v>
      </c>
      <c r="J28" s="50">
        <f>SUM(J33)</f>
        <v>200.00000000000003</v>
      </c>
      <c r="K28" s="74">
        <f>K33</f>
        <v>215.73679999999999</v>
      </c>
      <c r="L28" s="50">
        <f t="shared" si="12"/>
        <v>50.050199999999997</v>
      </c>
      <c r="M28" s="50">
        <f t="shared" si="12"/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 x14ac:dyDescent="0.3">
      <c r="A29" s="3"/>
      <c r="B29" s="110"/>
      <c r="C29" s="104"/>
      <c r="D29" s="102"/>
      <c r="E29" s="103"/>
      <c r="F29" s="16" t="s">
        <v>4</v>
      </c>
      <c r="G29" s="50">
        <f t="shared" si="13"/>
        <v>0</v>
      </c>
      <c r="H29" s="50">
        <f t="shared" si="13"/>
        <v>0</v>
      </c>
      <c r="I29" s="50">
        <f t="shared" si="13"/>
        <v>0</v>
      </c>
      <c r="J29" s="50">
        <v>0</v>
      </c>
      <c r="K29" s="74">
        <f>SUM(K34)</f>
        <v>0</v>
      </c>
      <c r="L29" s="50">
        <f t="shared" si="12"/>
        <v>0</v>
      </c>
      <c r="M29" s="50">
        <f t="shared" si="12"/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 x14ac:dyDescent="0.3">
      <c r="A30" s="3"/>
      <c r="B30" s="110" t="s">
        <v>16</v>
      </c>
      <c r="C30" s="108" t="s">
        <v>62</v>
      </c>
      <c r="D30" s="97" t="s">
        <v>72</v>
      </c>
      <c r="E30" s="97" t="s">
        <v>9</v>
      </c>
      <c r="F30" s="16" t="s">
        <v>5</v>
      </c>
      <c r="G30" s="51">
        <f t="shared" ref="G30:G35" si="14">SUM(H30:M30)</f>
        <v>561857.25264999992</v>
      </c>
      <c r="H30" s="51">
        <f>SUM(H31:H34)</f>
        <v>5620.4226500000004</v>
      </c>
      <c r="I30" s="51">
        <f t="shared" ref="I30" si="15">SUM(I31:I34)</f>
        <v>90450</v>
      </c>
      <c r="J30" s="51">
        <f>SUM(J31:J34)</f>
        <v>199999.99999999997</v>
      </c>
      <c r="K30" s="75">
        <f t="shared" ref="K30" si="16">SUM(K31:K34)</f>
        <v>215736.77980000002</v>
      </c>
      <c r="L30" s="51">
        <f>SUM(L31:L34)</f>
        <v>50050.050199999998</v>
      </c>
      <c r="M30" s="51">
        <f>SUM(M31:M34)</f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 x14ac:dyDescent="0.3">
      <c r="A31" s="3"/>
      <c r="B31" s="110"/>
      <c r="C31" s="108"/>
      <c r="D31" s="97"/>
      <c r="E31" s="97"/>
      <c r="F31" s="14" t="s">
        <v>1</v>
      </c>
      <c r="G31" s="51">
        <f t="shared" si="14"/>
        <v>527387.1</v>
      </c>
      <c r="H31" s="52">
        <v>0</v>
      </c>
      <c r="I31" s="52">
        <v>85832.1</v>
      </c>
      <c r="J31" s="52">
        <f>363011.63+9499.97-182701.6</f>
        <v>189809.99999999997</v>
      </c>
      <c r="K31" s="76">
        <v>204745</v>
      </c>
      <c r="L31" s="52">
        <v>47000</v>
      </c>
      <c r="M31" s="52"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 x14ac:dyDescent="0.3">
      <c r="A32" s="3"/>
      <c r="B32" s="110"/>
      <c r="C32" s="108"/>
      <c r="D32" s="97"/>
      <c r="E32" s="97"/>
      <c r="F32" s="14" t="s">
        <v>2</v>
      </c>
      <c r="G32" s="51">
        <f t="shared" si="14"/>
        <v>33622.894519999994</v>
      </c>
      <c r="H32" s="52">
        <v>5339.4015200000003</v>
      </c>
      <c r="I32" s="52">
        <v>4517.45</v>
      </c>
      <c r="J32" s="52">
        <f>19105.87+500.03-9615.9</f>
        <v>9989.9999999999982</v>
      </c>
      <c r="K32" s="76">
        <v>10776.043</v>
      </c>
      <c r="L32" s="52">
        <v>3000</v>
      </c>
      <c r="M32" s="52"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 x14ac:dyDescent="0.3">
      <c r="A33" s="3"/>
      <c r="B33" s="110"/>
      <c r="C33" s="108"/>
      <c r="D33" s="97"/>
      <c r="E33" s="97"/>
      <c r="F33" s="14" t="s">
        <v>3</v>
      </c>
      <c r="G33" s="51">
        <f t="shared" si="14"/>
        <v>847.25813000000005</v>
      </c>
      <c r="H33" s="52">
        <v>281.02113000000003</v>
      </c>
      <c r="I33" s="52">
        <v>100.45</v>
      </c>
      <c r="J33" s="52">
        <f>382.5+10.011-192.511</f>
        <v>200.00000000000003</v>
      </c>
      <c r="K33" s="76">
        <v>215.73679999999999</v>
      </c>
      <c r="L33" s="52">
        <v>50.050199999999997</v>
      </c>
      <c r="M33" s="52"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 x14ac:dyDescent="0.3">
      <c r="A34" s="3"/>
      <c r="B34" s="110"/>
      <c r="C34" s="108"/>
      <c r="D34" s="97"/>
      <c r="E34" s="97"/>
      <c r="F34" s="14" t="s">
        <v>4</v>
      </c>
      <c r="G34" s="51">
        <f t="shared" si="14"/>
        <v>0</v>
      </c>
      <c r="H34" s="52">
        <v>0</v>
      </c>
      <c r="I34" s="52">
        <v>0</v>
      </c>
      <c r="J34" s="52">
        <v>0</v>
      </c>
      <c r="K34" s="76">
        <v>0</v>
      </c>
      <c r="L34" s="52">
        <v>0</v>
      </c>
      <c r="M34" s="52"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 x14ac:dyDescent="0.3">
      <c r="A35" s="3"/>
      <c r="B35" s="110" t="s">
        <v>17</v>
      </c>
      <c r="C35" s="104" t="s">
        <v>41</v>
      </c>
      <c r="D35" s="102" t="s">
        <v>78</v>
      </c>
      <c r="E35" s="102"/>
      <c r="F35" s="16" t="s">
        <v>27</v>
      </c>
      <c r="G35" s="50">
        <f t="shared" si="14"/>
        <v>149616.77436000001</v>
      </c>
      <c r="H35" s="50">
        <f>SUM(H36:H39)</f>
        <v>21219.351419999999</v>
      </c>
      <c r="I35" s="50">
        <f t="shared" ref="I35" si="17">SUM(I36:I39)</f>
        <v>23822.63293</v>
      </c>
      <c r="J35" s="50">
        <f>SUM(J36:J39)</f>
        <v>25208.245109999996</v>
      </c>
      <c r="K35" s="74">
        <f>SUM(K36:K39)</f>
        <v>27036.899000000001</v>
      </c>
      <c r="L35" s="50">
        <f>SUM(L36:L39)</f>
        <v>25965.942900000002</v>
      </c>
      <c r="M35" s="50">
        <f>SUM(M36:M39)</f>
        <v>26363.703000000001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 x14ac:dyDescent="0.3">
      <c r="A36" s="3"/>
      <c r="B36" s="110"/>
      <c r="C36" s="104"/>
      <c r="D36" s="102"/>
      <c r="E36" s="102"/>
      <c r="F36" s="16" t="s">
        <v>1</v>
      </c>
      <c r="G36" s="50">
        <f t="shared" ref="G36:I37" si="18">SUM(G41,G46,G51,G56)</f>
        <v>0</v>
      </c>
      <c r="H36" s="50">
        <f t="shared" si="18"/>
        <v>0</v>
      </c>
      <c r="I36" s="50">
        <f t="shared" si="18"/>
        <v>0</v>
      </c>
      <c r="J36" s="50">
        <v>0</v>
      </c>
      <c r="K36" s="74">
        <f>SUM(K41,K46,K51,K56)</f>
        <v>0</v>
      </c>
      <c r="L36" s="50">
        <v>0</v>
      </c>
      <c r="M36" s="50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 x14ac:dyDescent="0.3">
      <c r="A37" s="3"/>
      <c r="B37" s="110"/>
      <c r="C37" s="104"/>
      <c r="D37" s="102"/>
      <c r="E37" s="102"/>
      <c r="F37" s="16" t="s">
        <v>2</v>
      </c>
      <c r="G37" s="50">
        <f>SUM(G42,G47,G52,G57)</f>
        <v>0</v>
      </c>
      <c r="H37" s="50">
        <f t="shared" si="18"/>
        <v>0</v>
      </c>
      <c r="I37" s="50">
        <f t="shared" si="18"/>
        <v>0</v>
      </c>
      <c r="J37" s="50">
        <v>0</v>
      </c>
      <c r="K37" s="74">
        <f>SUM(K42,K47,K52,K57)</f>
        <v>0</v>
      </c>
      <c r="L37" s="50">
        <v>0</v>
      </c>
      <c r="M37" s="50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 x14ac:dyDescent="0.3">
      <c r="A38" s="3"/>
      <c r="B38" s="110"/>
      <c r="C38" s="104"/>
      <c r="D38" s="102"/>
      <c r="E38" s="102"/>
      <c r="F38" s="16" t="s">
        <v>3</v>
      </c>
      <c r="G38" s="50">
        <f>SUM(G43,G48,G53,G58)</f>
        <v>149616.77436000004</v>
      </c>
      <c r="H38" s="50">
        <f>SUM(H43,H48,H53,H58)</f>
        <v>21219.351419999999</v>
      </c>
      <c r="I38" s="50">
        <f>SUM(I43,I48,I53,I58)</f>
        <v>23822.63293</v>
      </c>
      <c r="J38" s="50">
        <f>SUM(J40+J45+J50+J55)</f>
        <v>25208.245109999996</v>
      </c>
      <c r="K38" s="74">
        <f>SUM(K43,K48,K53,K58)</f>
        <v>27036.899000000001</v>
      </c>
      <c r="L38" s="50">
        <f>SUM(L43+L48+L53+L58)</f>
        <v>25965.942900000002</v>
      </c>
      <c r="M38" s="50">
        <f>SUM(M43+M48+M53+M58)</f>
        <v>26363.703000000001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 x14ac:dyDescent="0.3">
      <c r="A39" s="3"/>
      <c r="B39" s="110"/>
      <c r="C39" s="104"/>
      <c r="D39" s="102"/>
      <c r="E39" s="102"/>
      <c r="F39" s="16" t="s">
        <v>4</v>
      </c>
      <c r="G39" s="50">
        <f t="shared" ref="G39:G70" si="19">SUM(H39:M39)</f>
        <v>0</v>
      </c>
      <c r="H39" s="50">
        <f>SUM(H44,H54,H49,H59)</f>
        <v>0</v>
      </c>
      <c r="I39" s="50">
        <f>SUM(I44,I49,I54,I59)</f>
        <v>0</v>
      </c>
      <c r="J39" s="50">
        <v>0</v>
      </c>
      <c r="K39" s="74">
        <f>SUM(K44,K49,K54,K59)</f>
        <v>0</v>
      </c>
      <c r="L39" s="50">
        <v>0</v>
      </c>
      <c r="M39" s="50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 x14ac:dyDescent="0.3">
      <c r="A40" s="3"/>
      <c r="B40" s="110" t="s">
        <v>18</v>
      </c>
      <c r="C40" s="108" t="s">
        <v>61</v>
      </c>
      <c r="D40" s="97" t="s">
        <v>78</v>
      </c>
      <c r="E40" s="97" t="s">
        <v>7</v>
      </c>
      <c r="F40" s="16" t="s">
        <v>5</v>
      </c>
      <c r="G40" s="51">
        <f t="shared" si="19"/>
        <v>10809.07511</v>
      </c>
      <c r="H40" s="51">
        <f>SUM(H41:H44)</f>
        <v>1444.752</v>
      </c>
      <c r="I40" s="51">
        <f t="shared" ref="I40" si="20">SUM(I41:I44)</f>
        <v>1733.7449999999999</v>
      </c>
      <c r="J40" s="51">
        <f>SUM(J42:J44)</f>
        <v>1512.19111</v>
      </c>
      <c r="K40" s="75">
        <f>SUM(K41:K44)</f>
        <v>2114.1930000000002</v>
      </c>
      <c r="L40" s="51">
        <f>SUM(L41:L44)</f>
        <v>2002.126</v>
      </c>
      <c r="M40" s="51">
        <f>SUM(M41:M44)</f>
        <v>2002.068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 x14ac:dyDescent="0.3">
      <c r="A41" s="3"/>
      <c r="B41" s="110"/>
      <c r="C41" s="104"/>
      <c r="D41" s="97"/>
      <c r="E41" s="97"/>
      <c r="F41" s="14" t="s">
        <v>1</v>
      </c>
      <c r="G41" s="51">
        <f t="shared" si="19"/>
        <v>0</v>
      </c>
      <c r="H41" s="52">
        <v>0</v>
      </c>
      <c r="I41" s="52">
        <v>0</v>
      </c>
      <c r="J41" s="52">
        <v>0</v>
      </c>
      <c r="K41" s="76"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 x14ac:dyDescent="0.3">
      <c r="A42" s="3"/>
      <c r="B42" s="110"/>
      <c r="C42" s="104"/>
      <c r="D42" s="97"/>
      <c r="E42" s="97"/>
      <c r="F42" s="14" t="s">
        <v>2</v>
      </c>
      <c r="G42" s="51">
        <f t="shared" si="19"/>
        <v>0</v>
      </c>
      <c r="H42" s="52">
        <v>0</v>
      </c>
      <c r="I42" s="52">
        <v>0</v>
      </c>
      <c r="J42" s="52">
        <v>0</v>
      </c>
      <c r="K42" s="76"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 x14ac:dyDescent="0.3">
      <c r="A43" s="3"/>
      <c r="B43" s="110"/>
      <c r="C43" s="104"/>
      <c r="D43" s="97"/>
      <c r="E43" s="97"/>
      <c r="F43" s="14" t="s">
        <v>3</v>
      </c>
      <c r="G43" s="51">
        <f t="shared" si="19"/>
        <v>10809.07511</v>
      </c>
      <c r="H43" s="52">
        <v>1444.752</v>
      </c>
      <c r="I43" s="52">
        <v>1733.7449999999999</v>
      </c>
      <c r="J43" s="52">
        <f>1833.478+106.347-427.63389</f>
        <v>1512.19111</v>
      </c>
      <c r="K43" s="76">
        <f>2002.058+112.135</f>
        <v>2114.1930000000002</v>
      </c>
      <c r="L43" s="52">
        <v>2002.126</v>
      </c>
      <c r="M43" s="52">
        <v>2002.068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 x14ac:dyDescent="0.3">
      <c r="A44" s="3"/>
      <c r="B44" s="110"/>
      <c r="C44" s="104"/>
      <c r="D44" s="97"/>
      <c r="E44" s="97"/>
      <c r="F44" s="14" t="s">
        <v>4</v>
      </c>
      <c r="G44" s="51">
        <f t="shared" si="19"/>
        <v>0</v>
      </c>
      <c r="H44" s="52">
        <v>0</v>
      </c>
      <c r="I44" s="52">
        <v>0</v>
      </c>
      <c r="J44" s="52">
        <v>0</v>
      </c>
      <c r="K44" s="76"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4" customFormat="1" ht="31.5" customHeight="1" x14ac:dyDescent="0.3">
      <c r="A45" s="3"/>
      <c r="B45" s="110" t="s">
        <v>31</v>
      </c>
      <c r="C45" s="108" t="s">
        <v>57</v>
      </c>
      <c r="D45" s="97" t="s">
        <v>78</v>
      </c>
      <c r="E45" s="97" t="s">
        <v>9</v>
      </c>
      <c r="F45" s="16" t="s">
        <v>5</v>
      </c>
      <c r="G45" s="51">
        <f t="shared" si="19"/>
        <v>69732.690250000014</v>
      </c>
      <c r="H45" s="51">
        <f t="shared" ref="H45:M45" si="21">SUM(H46:H49)</f>
        <v>10587.672420000001</v>
      </c>
      <c r="I45" s="51">
        <f t="shared" si="21"/>
        <v>12108.42693</v>
      </c>
      <c r="J45" s="51">
        <f t="shared" si="21"/>
        <v>11225.627999999999</v>
      </c>
      <c r="K45" s="75">
        <f t="shared" si="21"/>
        <v>12348.671</v>
      </c>
      <c r="L45" s="51">
        <f t="shared" si="21"/>
        <v>11532.2369</v>
      </c>
      <c r="M45" s="51">
        <f t="shared" si="21"/>
        <v>11930.055</v>
      </c>
      <c r="N45" s="35"/>
      <c r="O45" s="35"/>
      <c r="P45" s="35"/>
      <c r="Q45" s="35"/>
      <c r="R45" s="35"/>
      <c r="S45" s="35"/>
      <c r="T45" s="35"/>
      <c r="U45" s="35"/>
    </row>
    <row r="46" spans="1:21" s="4" customFormat="1" ht="31.5" customHeight="1" x14ac:dyDescent="0.3">
      <c r="A46" s="3"/>
      <c r="B46" s="110"/>
      <c r="C46" s="104"/>
      <c r="D46" s="97"/>
      <c r="E46" s="97"/>
      <c r="F46" s="14" t="s">
        <v>1</v>
      </c>
      <c r="G46" s="51">
        <f t="shared" si="19"/>
        <v>0</v>
      </c>
      <c r="H46" s="52">
        <v>0</v>
      </c>
      <c r="I46" s="52">
        <v>0</v>
      </c>
      <c r="J46" s="52">
        <v>0</v>
      </c>
      <c r="K46" s="76">
        <v>0</v>
      </c>
      <c r="L46" s="52">
        <v>0</v>
      </c>
      <c r="M46" s="52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4" customFormat="1" ht="31.5" customHeight="1" x14ac:dyDescent="0.3">
      <c r="A47" s="3"/>
      <c r="B47" s="110"/>
      <c r="C47" s="104"/>
      <c r="D47" s="97"/>
      <c r="E47" s="97"/>
      <c r="F47" s="14" t="s">
        <v>2</v>
      </c>
      <c r="G47" s="51">
        <f t="shared" si="19"/>
        <v>0</v>
      </c>
      <c r="H47" s="52">
        <v>0</v>
      </c>
      <c r="I47" s="52">
        <v>0</v>
      </c>
      <c r="J47" s="52">
        <v>0</v>
      </c>
      <c r="K47" s="76">
        <v>0</v>
      </c>
      <c r="L47" s="52">
        <v>0</v>
      </c>
      <c r="M47" s="52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4" customFormat="1" ht="31.5" customHeight="1" x14ac:dyDescent="0.3">
      <c r="A48" s="3"/>
      <c r="B48" s="110"/>
      <c r="C48" s="104"/>
      <c r="D48" s="97"/>
      <c r="E48" s="97"/>
      <c r="F48" s="14" t="s">
        <v>3</v>
      </c>
      <c r="G48" s="51">
        <f t="shared" si="19"/>
        <v>69732.690250000014</v>
      </c>
      <c r="H48" s="52">
        <v>10587.672420000001</v>
      </c>
      <c r="I48" s="67">
        <v>12108.42693</v>
      </c>
      <c r="J48" s="52">
        <f>14711.984-2578.235-778.627-35-70-35-100-10+120.506</f>
        <v>11225.627999999999</v>
      </c>
      <c r="K48" s="76">
        <f>12648.671-300</f>
        <v>12348.671</v>
      </c>
      <c r="L48" s="52">
        <f>11542.886-0.00015-10.64895</f>
        <v>11532.2369</v>
      </c>
      <c r="M48" s="52">
        <v>11930.055</v>
      </c>
      <c r="N48" s="35"/>
      <c r="O48" s="35"/>
      <c r="P48" s="35"/>
      <c r="Q48" s="35"/>
      <c r="R48" s="35"/>
      <c r="S48" s="35"/>
      <c r="T48" s="35"/>
      <c r="U48" s="35"/>
    </row>
    <row r="49" spans="1:21" s="4" customFormat="1" ht="31.5" customHeight="1" x14ac:dyDescent="0.3">
      <c r="A49" s="3"/>
      <c r="B49" s="110"/>
      <c r="C49" s="104"/>
      <c r="D49" s="97"/>
      <c r="E49" s="97"/>
      <c r="F49" s="14" t="s">
        <v>4</v>
      </c>
      <c r="G49" s="51">
        <f t="shared" si="19"/>
        <v>0</v>
      </c>
      <c r="H49" s="52">
        <v>0</v>
      </c>
      <c r="I49" s="52">
        <v>0</v>
      </c>
      <c r="J49" s="52">
        <v>0</v>
      </c>
      <c r="K49" s="76">
        <v>0</v>
      </c>
      <c r="L49" s="52">
        <v>0</v>
      </c>
      <c r="M49" s="5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5" customFormat="1" ht="31.5" customHeight="1" x14ac:dyDescent="0.3">
      <c r="A50" s="3"/>
      <c r="B50" s="110" t="s">
        <v>19</v>
      </c>
      <c r="C50" s="108" t="s">
        <v>22</v>
      </c>
      <c r="D50" s="97" t="s">
        <v>78</v>
      </c>
      <c r="E50" s="97" t="s">
        <v>8</v>
      </c>
      <c r="F50" s="16" t="s">
        <v>5</v>
      </c>
      <c r="G50" s="51">
        <f t="shared" si="19"/>
        <v>14958.195</v>
      </c>
      <c r="H50" s="51">
        <f>SUM(H51:H54)</f>
        <v>2121.8359999999998</v>
      </c>
      <c r="I50" s="51">
        <f>SUM(I51:I54)</f>
        <v>2218.4349999999999</v>
      </c>
      <c r="J50" s="51">
        <f>SUM(J53)</f>
        <v>2883.9560000000001</v>
      </c>
      <c r="K50" s="75">
        <f>SUM(K51:K54)</f>
        <v>2735.431</v>
      </c>
      <c r="L50" s="51">
        <f>SUM(L51:L54)</f>
        <v>2545.7860000000001</v>
      </c>
      <c r="M50" s="51">
        <f>SUM(M51:M54)</f>
        <v>2452.7510000000002</v>
      </c>
      <c r="N50" s="35"/>
      <c r="O50" s="35"/>
      <c r="P50" s="35"/>
      <c r="Q50" s="35"/>
      <c r="R50" s="35"/>
      <c r="S50" s="35"/>
      <c r="T50" s="35"/>
      <c r="U50" s="35"/>
    </row>
    <row r="51" spans="1:21" s="5" customFormat="1" ht="31.5" customHeight="1" x14ac:dyDescent="0.3">
      <c r="A51" s="3"/>
      <c r="B51" s="110"/>
      <c r="C51" s="104"/>
      <c r="D51" s="97"/>
      <c r="E51" s="97"/>
      <c r="F51" s="14" t="s">
        <v>1</v>
      </c>
      <c r="G51" s="51">
        <f t="shared" si="19"/>
        <v>0</v>
      </c>
      <c r="H51" s="52">
        <v>0</v>
      </c>
      <c r="I51" s="52">
        <v>0</v>
      </c>
      <c r="J51" s="52">
        <v>0</v>
      </c>
      <c r="K51" s="76">
        <v>0</v>
      </c>
      <c r="L51" s="52">
        <v>0</v>
      </c>
      <c r="M51" s="52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5" customFormat="1" ht="31.5" customHeight="1" x14ac:dyDescent="0.3">
      <c r="A52" s="3"/>
      <c r="B52" s="110"/>
      <c r="C52" s="104"/>
      <c r="D52" s="97"/>
      <c r="E52" s="97"/>
      <c r="F52" s="14" t="s">
        <v>2</v>
      </c>
      <c r="G52" s="51">
        <f t="shared" si="19"/>
        <v>0</v>
      </c>
      <c r="H52" s="52">
        <v>0</v>
      </c>
      <c r="I52" s="52">
        <v>0</v>
      </c>
      <c r="J52" s="52">
        <v>0</v>
      </c>
      <c r="K52" s="76">
        <v>0</v>
      </c>
      <c r="L52" s="60">
        <v>0</v>
      </c>
      <c r="M52" s="60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5" customFormat="1" ht="31.5" customHeight="1" x14ac:dyDescent="0.3">
      <c r="A53" s="3"/>
      <c r="B53" s="110"/>
      <c r="C53" s="104"/>
      <c r="D53" s="97"/>
      <c r="E53" s="97"/>
      <c r="F53" s="14" t="s">
        <v>3</v>
      </c>
      <c r="G53" s="51">
        <f t="shared" si="19"/>
        <v>14958.195</v>
      </c>
      <c r="H53" s="52">
        <v>2121.8359999999998</v>
      </c>
      <c r="I53" s="52">
        <v>2218.4349999999999</v>
      </c>
      <c r="J53" s="52">
        <v>2883.9560000000001</v>
      </c>
      <c r="K53" s="76">
        <f>2592.976+142.455</f>
        <v>2735.431</v>
      </c>
      <c r="L53" s="65">
        <v>2545.7860000000001</v>
      </c>
      <c r="M53" s="65">
        <v>2452.7510000000002</v>
      </c>
      <c r="N53" s="35"/>
      <c r="O53" s="35"/>
      <c r="P53" s="35"/>
      <c r="Q53" s="35"/>
      <c r="R53" s="35"/>
      <c r="S53" s="35"/>
      <c r="T53" s="35"/>
      <c r="U53" s="35"/>
    </row>
    <row r="54" spans="1:21" s="5" customFormat="1" ht="31.5" customHeight="1" x14ac:dyDescent="0.3">
      <c r="A54" s="3"/>
      <c r="B54" s="110"/>
      <c r="C54" s="104"/>
      <c r="D54" s="97"/>
      <c r="E54" s="97"/>
      <c r="F54" s="14" t="s">
        <v>4</v>
      </c>
      <c r="G54" s="51">
        <f t="shared" si="19"/>
        <v>0</v>
      </c>
      <c r="H54" s="52">
        <v>0</v>
      </c>
      <c r="I54" s="52">
        <v>0</v>
      </c>
      <c r="J54" s="52">
        <v>0</v>
      </c>
      <c r="K54" s="76">
        <v>0</v>
      </c>
      <c r="L54" s="60">
        <v>0</v>
      </c>
      <c r="M54" s="60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 x14ac:dyDescent="0.3">
      <c r="A55" s="3"/>
      <c r="B55" s="110" t="s">
        <v>20</v>
      </c>
      <c r="C55" s="108" t="s">
        <v>23</v>
      </c>
      <c r="D55" s="97" t="s">
        <v>78</v>
      </c>
      <c r="E55" s="97" t="s">
        <v>28</v>
      </c>
      <c r="F55" s="16" t="s">
        <v>5</v>
      </c>
      <c r="G55" s="51">
        <f t="shared" si="19"/>
        <v>54116.813999999998</v>
      </c>
      <c r="H55" s="51">
        <f>SUM(H56:H59)</f>
        <v>7065.0910000000003</v>
      </c>
      <c r="I55" s="51">
        <f>SUM(I56:I59)</f>
        <v>7762.0259999999998</v>
      </c>
      <c r="J55" s="51">
        <f>SUM(J58)</f>
        <v>9586.4699999999993</v>
      </c>
      <c r="K55" s="75">
        <f>SUM(K56:K59)</f>
        <v>9838.6039999999994</v>
      </c>
      <c r="L55" s="61">
        <f>SUM(L56:L59)</f>
        <v>9885.7939999999999</v>
      </c>
      <c r="M55" s="61">
        <f>SUM(M56:M59)</f>
        <v>9978.8289999999997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 x14ac:dyDescent="0.3">
      <c r="A56" s="3"/>
      <c r="B56" s="110"/>
      <c r="C56" s="104"/>
      <c r="D56" s="97"/>
      <c r="E56" s="97"/>
      <c r="F56" s="14" t="s">
        <v>1</v>
      </c>
      <c r="G56" s="51">
        <f t="shared" si="19"/>
        <v>0</v>
      </c>
      <c r="H56" s="52">
        <v>0</v>
      </c>
      <c r="I56" s="52">
        <v>0</v>
      </c>
      <c r="J56" s="52">
        <v>0</v>
      </c>
      <c r="K56" s="76">
        <v>0</v>
      </c>
      <c r="L56" s="62">
        <v>0</v>
      </c>
      <c r="M56" s="62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 x14ac:dyDescent="0.3">
      <c r="A57" s="3"/>
      <c r="B57" s="110"/>
      <c r="C57" s="104"/>
      <c r="D57" s="97"/>
      <c r="E57" s="97"/>
      <c r="F57" s="14" t="s">
        <v>2</v>
      </c>
      <c r="G57" s="51">
        <f t="shared" si="19"/>
        <v>0</v>
      </c>
      <c r="H57" s="52">
        <v>0</v>
      </c>
      <c r="I57" s="52">
        <v>0</v>
      </c>
      <c r="J57" s="52">
        <v>0</v>
      </c>
      <c r="K57" s="76">
        <v>0</v>
      </c>
      <c r="L57" s="62">
        <v>0</v>
      </c>
      <c r="M57" s="62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 x14ac:dyDescent="0.3">
      <c r="A58" s="3"/>
      <c r="B58" s="110"/>
      <c r="C58" s="104"/>
      <c r="D58" s="97"/>
      <c r="E58" s="97"/>
      <c r="F58" s="14" t="s">
        <v>3</v>
      </c>
      <c r="G58" s="51">
        <f t="shared" si="19"/>
        <v>54116.813999999998</v>
      </c>
      <c r="H58" s="52">
        <v>7065.0910000000003</v>
      </c>
      <c r="I58" s="52">
        <v>7762.0259999999998</v>
      </c>
      <c r="J58" s="52">
        <v>9586.4699999999993</v>
      </c>
      <c r="K58" s="76">
        <v>9838.6039999999994</v>
      </c>
      <c r="L58" s="62">
        <v>9885.7939999999999</v>
      </c>
      <c r="M58" s="62">
        <v>9978.8289999999997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 x14ac:dyDescent="0.3">
      <c r="A59" s="3"/>
      <c r="B59" s="110"/>
      <c r="C59" s="104"/>
      <c r="D59" s="97"/>
      <c r="E59" s="97"/>
      <c r="F59" s="14" t="s">
        <v>4</v>
      </c>
      <c r="G59" s="51">
        <f t="shared" si="19"/>
        <v>0</v>
      </c>
      <c r="H59" s="52">
        <v>0</v>
      </c>
      <c r="I59" s="52">
        <v>0</v>
      </c>
      <c r="J59" s="52">
        <v>0</v>
      </c>
      <c r="K59" s="76">
        <v>0</v>
      </c>
      <c r="L59" s="62">
        <v>0</v>
      </c>
      <c r="M59" s="62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 x14ac:dyDescent="0.3">
      <c r="A60" s="3"/>
      <c r="B60" s="110" t="s">
        <v>32</v>
      </c>
      <c r="C60" s="104" t="s">
        <v>47</v>
      </c>
      <c r="D60" s="102" t="s">
        <v>42</v>
      </c>
      <c r="E60" s="102"/>
      <c r="F60" s="16" t="s">
        <v>26</v>
      </c>
      <c r="G60" s="53">
        <f t="shared" si="19"/>
        <v>89195.117200000008</v>
      </c>
      <c r="H60" s="53">
        <f>SUM(H61:H64)</f>
        <v>64147</v>
      </c>
      <c r="I60" s="53">
        <f>SUM(I61:I64)</f>
        <v>25048.117200000001</v>
      </c>
      <c r="J60" s="69">
        <v>0</v>
      </c>
      <c r="K60" s="77">
        <v>0</v>
      </c>
      <c r="L60" s="63">
        <v>0</v>
      </c>
      <c r="M60" s="63"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 x14ac:dyDescent="0.3">
      <c r="A61" s="3"/>
      <c r="B61" s="110"/>
      <c r="C61" s="104"/>
      <c r="D61" s="102"/>
      <c r="E61" s="102"/>
      <c r="F61" s="16" t="s">
        <v>1</v>
      </c>
      <c r="G61" s="53">
        <f t="shared" si="19"/>
        <v>84734.711340000009</v>
      </c>
      <c r="H61" s="50">
        <f t="shared" ref="H61:I63" si="22">SUM(H66)</f>
        <v>60939</v>
      </c>
      <c r="I61" s="50">
        <f t="shared" si="22"/>
        <v>23795.711340000002</v>
      </c>
      <c r="J61" s="50">
        <v>0</v>
      </c>
      <c r="K61" s="74">
        <v>0</v>
      </c>
      <c r="L61" s="64">
        <v>0</v>
      </c>
      <c r="M61" s="64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 x14ac:dyDescent="0.3">
      <c r="A62" s="3"/>
      <c r="B62" s="110"/>
      <c r="C62" s="104"/>
      <c r="D62" s="102"/>
      <c r="E62" s="102"/>
      <c r="F62" s="16" t="s">
        <v>2</v>
      </c>
      <c r="G62" s="53">
        <f t="shared" si="19"/>
        <v>4460.4058599999998</v>
      </c>
      <c r="H62" s="50">
        <f t="shared" si="22"/>
        <v>3208</v>
      </c>
      <c r="I62" s="50">
        <f t="shared" si="22"/>
        <v>1252.4058600000001</v>
      </c>
      <c r="J62" s="50">
        <v>0</v>
      </c>
      <c r="K62" s="74">
        <v>0</v>
      </c>
      <c r="L62" s="64">
        <v>0</v>
      </c>
      <c r="M62" s="6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 x14ac:dyDescent="0.3">
      <c r="A63" s="3"/>
      <c r="B63" s="110"/>
      <c r="C63" s="104"/>
      <c r="D63" s="102"/>
      <c r="E63" s="102"/>
      <c r="F63" s="16" t="s">
        <v>3</v>
      </c>
      <c r="G63" s="53">
        <f t="shared" si="19"/>
        <v>0</v>
      </c>
      <c r="H63" s="50">
        <f t="shared" si="22"/>
        <v>0</v>
      </c>
      <c r="I63" s="50">
        <f t="shared" si="22"/>
        <v>0</v>
      </c>
      <c r="J63" s="50">
        <v>0</v>
      </c>
      <c r="K63" s="74">
        <v>0</v>
      </c>
      <c r="L63" s="64">
        <v>0</v>
      </c>
      <c r="M63" s="6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 x14ac:dyDescent="0.3">
      <c r="A64" s="3"/>
      <c r="B64" s="110"/>
      <c r="C64" s="104"/>
      <c r="D64" s="102"/>
      <c r="E64" s="102"/>
      <c r="F64" s="16" t="s">
        <v>4</v>
      </c>
      <c r="G64" s="53">
        <f t="shared" si="19"/>
        <v>0</v>
      </c>
      <c r="H64" s="50">
        <f>SUM(H69)</f>
        <v>0</v>
      </c>
      <c r="I64" s="50">
        <v>0</v>
      </c>
      <c r="J64" s="50">
        <v>0</v>
      </c>
      <c r="K64" s="74">
        <v>0</v>
      </c>
      <c r="L64" s="64">
        <v>0</v>
      </c>
      <c r="M64" s="6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 x14ac:dyDescent="0.3">
      <c r="A65" s="3"/>
      <c r="B65" s="110" t="s">
        <v>21</v>
      </c>
      <c r="C65" s="108" t="s">
        <v>68</v>
      </c>
      <c r="D65" s="96" t="s">
        <v>69</v>
      </c>
      <c r="E65" s="97" t="s">
        <v>56</v>
      </c>
      <c r="F65" s="16" t="s">
        <v>5</v>
      </c>
      <c r="G65" s="51">
        <f t="shared" si="19"/>
        <v>89195.117200000008</v>
      </c>
      <c r="H65" s="51">
        <f>SUM(H66:H69)</f>
        <v>64147</v>
      </c>
      <c r="I65" s="51">
        <f>SUM(I66:I69)</f>
        <v>25048.117200000001</v>
      </c>
      <c r="J65" s="51">
        <v>0</v>
      </c>
      <c r="K65" s="75">
        <v>0</v>
      </c>
      <c r="L65" s="61">
        <v>0</v>
      </c>
      <c r="M65" s="61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 x14ac:dyDescent="0.3">
      <c r="A66" s="3"/>
      <c r="B66" s="110"/>
      <c r="C66" s="108"/>
      <c r="D66" s="96"/>
      <c r="E66" s="97"/>
      <c r="F66" s="14" t="s">
        <v>1</v>
      </c>
      <c r="G66" s="51">
        <f t="shared" si="19"/>
        <v>84734.711340000009</v>
      </c>
      <c r="H66" s="52">
        <v>60939</v>
      </c>
      <c r="I66" s="52">
        <v>23795.711340000002</v>
      </c>
      <c r="J66" s="52">
        <v>0</v>
      </c>
      <c r="K66" s="76">
        <v>0</v>
      </c>
      <c r="L66" s="62">
        <v>0</v>
      </c>
      <c r="M66" s="6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 x14ac:dyDescent="0.3">
      <c r="A67" s="3"/>
      <c r="B67" s="110"/>
      <c r="C67" s="108"/>
      <c r="D67" s="96"/>
      <c r="E67" s="97"/>
      <c r="F67" s="14" t="s">
        <v>2</v>
      </c>
      <c r="G67" s="51">
        <f t="shared" si="19"/>
        <v>4460.4058599999998</v>
      </c>
      <c r="H67" s="52">
        <v>3208</v>
      </c>
      <c r="I67" s="52">
        <v>1252.4058600000001</v>
      </c>
      <c r="J67" s="52">
        <v>0</v>
      </c>
      <c r="K67" s="76">
        <v>0</v>
      </c>
      <c r="L67" s="62">
        <v>0</v>
      </c>
      <c r="M67" s="6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 x14ac:dyDescent="0.3">
      <c r="A68" s="3"/>
      <c r="B68" s="110"/>
      <c r="C68" s="108"/>
      <c r="D68" s="96"/>
      <c r="E68" s="97"/>
      <c r="F68" s="14" t="s">
        <v>3</v>
      </c>
      <c r="G68" s="51">
        <f t="shared" si="19"/>
        <v>0</v>
      </c>
      <c r="H68" s="52">
        <v>0</v>
      </c>
      <c r="I68" s="52">
        <v>0</v>
      </c>
      <c r="J68" s="52">
        <v>0</v>
      </c>
      <c r="K68" s="76">
        <v>0</v>
      </c>
      <c r="L68" s="62">
        <v>0</v>
      </c>
      <c r="M68" s="6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 x14ac:dyDescent="0.3">
      <c r="A69" s="3"/>
      <c r="B69" s="110"/>
      <c r="C69" s="108"/>
      <c r="D69" s="96"/>
      <c r="E69" s="97"/>
      <c r="F69" s="14" t="s">
        <v>4</v>
      </c>
      <c r="G69" s="51">
        <f t="shared" si="19"/>
        <v>0</v>
      </c>
      <c r="H69" s="52">
        <v>0</v>
      </c>
      <c r="I69" s="52">
        <f>SUM(I64)</f>
        <v>0</v>
      </c>
      <c r="J69" s="52">
        <v>0</v>
      </c>
      <c r="K69" s="76">
        <v>0</v>
      </c>
      <c r="L69" s="62">
        <v>0</v>
      </c>
      <c r="M69" s="6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 x14ac:dyDescent="0.3">
      <c r="A70" s="3"/>
      <c r="B70" s="110" t="s">
        <v>52</v>
      </c>
      <c r="C70" s="104" t="s">
        <v>55</v>
      </c>
      <c r="D70" s="95" t="s">
        <v>78</v>
      </c>
      <c r="E70" s="97"/>
      <c r="F70" s="16" t="s">
        <v>60</v>
      </c>
      <c r="G70" s="51">
        <f t="shared" si="19"/>
        <v>2108</v>
      </c>
      <c r="H70" s="51">
        <f t="shared" ref="H70:M70" si="23">SUM(H71:H74)</f>
        <v>820</v>
      </c>
      <c r="I70" s="51">
        <f t="shared" si="23"/>
        <v>595</v>
      </c>
      <c r="J70" s="51">
        <f t="shared" si="23"/>
        <v>693</v>
      </c>
      <c r="K70" s="75">
        <f t="shared" si="23"/>
        <v>0</v>
      </c>
      <c r="L70" s="61">
        <f t="shared" si="23"/>
        <v>0</v>
      </c>
      <c r="M70" s="61">
        <f t="shared" si="23"/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 x14ac:dyDescent="0.3">
      <c r="A71" s="3"/>
      <c r="B71" s="110"/>
      <c r="C71" s="108"/>
      <c r="D71" s="95"/>
      <c r="E71" s="97"/>
      <c r="F71" s="16" t="s">
        <v>1</v>
      </c>
      <c r="G71" s="51">
        <f t="shared" ref="G71:G89" si="24">SUM(H71:M71)</f>
        <v>0</v>
      </c>
      <c r="H71" s="51">
        <v>0</v>
      </c>
      <c r="I71" s="51">
        <v>0</v>
      </c>
      <c r="J71" s="51">
        <v>0</v>
      </c>
      <c r="K71" s="75">
        <v>0</v>
      </c>
      <c r="L71" s="61">
        <v>0</v>
      </c>
      <c r="M71" s="61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 x14ac:dyDescent="0.3">
      <c r="A72" s="3"/>
      <c r="B72" s="110"/>
      <c r="C72" s="108"/>
      <c r="D72" s="95"/>
      <c r="E72" s="97"/>
      <c r="F72" s="16" t="s">
        <v>2</v>
      </c>
      <c r="G72" s="51">
        <f t="shared" si="24"/>
        <v>0</v>
      </c>
      <c r="H72" s="51">
        <v>0</v>
      </c>
      <c r="I72" s="51">
        <v>0</v>
      </c>
      <c r="J72" s="51">
        <v>0</v>
      </c>
      <c r="K72" s="75">
        <v>0</v>
      </c>
      <c r="L72" s="61">
        <v>0</v>
      </c>
      <c r="M72" s="61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 x14ac:dyDescent="0.3">
      <c r="A73" s="3"/>
      <c r="B73" s="110"/>
      <c r="C73" s="108"/>
      <c r="D73" s="95"/>
      <c r="E73" s="97"/>
      <c r="F73" s="16" t="s">
        <v>3</v>
      </c>
      <c r="G73" s="51">
        <f t="shared" si="24"/>
        <v>2108</v>
      </c>
      <c r="H73" s="51">
        <f t="shared" ref="H73:M73" si="25">SUM(H78)</f>
        <v>820</v>
      </c>
      <c r="I73" s="51">
        <f t="shared" si="25"/>
        <v>595</v>
      </c>
      <c r="J73" s="51">
        <f t="shared" si="25"/>
        <v>693</v>
      </c>
      <c r="K73" s="75">
        <f t="shared" si="25"/>
        <v>0</v>
      </c>
      <c r="L73" s="61">
        <f t="shared" si="25"/>
        <v>0</v>
      </c>
      <c r="M73" s="61">
        <f t="shared" si="25"/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 x14ac:dyDescent="0.3">
      <c r="A74" s="3"/>
      <c r="B74" s="110"/>
      <c r="C74" s="108"/>
      <c r="D74" s="95"/>
      <c r="E74" s="97"/>
      <c r="F74" s="16" t="s">
        <v>4</v>
      </c>
      <c r="G74" s="51">
        <f t="shared" si="24"/>
        <v>0</v>
      </c>
      <c r="H74" s="51">
        <v>0</v>
      </c>
      <c r="I74" s="51">
        <v>0</v>
      </c>
      <c r="J74" s="51">
        <v>0</v>
      </c>
      <c r="K74" s="75">
        <v>0</v>
      </c>
      <c r="L74" s="61">
        <v>0</v>
      </c>
      <c r="M74" s="61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 x14ac:dyDescent="0.3">
      <c r="A75" s="3"/>
      <c r="B75" s="96" t="s">
        <v>53</v>
      </c>
      <c r="C75" s="108" t="s">
        <v>54</v>
      </c>
      <c r="D75" s="96" t="s">
        <v>78</v>
      </c>
      <c r="E75" s="108" t="s">
        <v>70</v>
      </c>
      <c r="F75" s="16" t="s">
        <v>5</v>
      </c>
      <c r="G75" s="51">
        <f t="shared" si="24"/>
        <v>2108</v>
      </c>
      <c r="H75" s="51">
        <f t="shared" ref="H75:M75" si="26">SUM(H76:H79)</f>
        <v>820</v>
      </c>
      <c r="I75" s="51">
        <f t="shared" si="26"/>
        <v>595</v>
      </c>
      <c r="J75" s="51">
        <f t="shared" si="26"/>
        <v>693</v>
      </c>
      <c r="K75" s="75">
        <f t="shared" si="26"/>
        <v>0</v>
      </c>
      <c r="L75" s="61">
        <f t="shared" si="26"/>
        <v>0</v>
      </c>
      <c r="M75" s="61">
        <f t="shared" si="26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76.5" customHeight="1" x14ac:dyDescent="0.3">
      <c r="A76" s="3"/>
      <c r="B76" s="96"/>
      <c r="C76" s="108"/>
      <c r="D76" s="96"/>
      <c r="E76" s="108"/>
      <c r="F76" s="14" t="s">
        <v>1</v>
      </c>
      <c r="G76" s="51">
        <f t="shared" si="24"/>
        <v>0</v>
      </c>
      <c r="H76" s="52">
        <v>0</v>
      </c>
      <c r="I76" s="52">
        <v>0</v>
      </c>
      <c r="J76" s="52">
        <v>0</v>
      </c>
      <c r="K76" s="76">
        <v>0</v>
      </c>
      <c r="L76" s="62">
        <v>0</v>
      </c>
      <c r="M76" s="62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70.5" customHeight="1" x14ac:dyDescent="0.3">
      <c r="A77" s="3"/>
      <c r="B77" s="96"/>
      <c r="C77" s="108"/>
      <c r="D77" s="96"/>
      <c r="E77" s="108"/>
      <c r="F77" s="14" t="s">
        <v>2</v>
      </c>
      <c r="G77" s="51">
        <f t="shared" si="24"/>
        <v>0</v>
      </c>
      <c r="H77" s="52">
        <v>0</v>
      </c>
      <c r="I77" s="52">
        <v>0</v>
      </c>
      <c r="J77" s="52">
        <v>0</v>
      </c>
      <c r="K77" s="76">
        <v>0</v>
      </c>
      <c r="L77" s="62">
        <v>0</v>
      </c>
      <c r="M77" s="62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67.5" customHeight="1" x14ac:dyDescent="0.3">
      <c r="A78" s="3"/>
      <c r="B78" s="96"/>
      <c r="C78" s="108"/>
      <c r="D78" s="96"/>
      <c r="E78" s="108"/>
      <c r="F78" s="14" t="s">
        <v>3</v>
      </c>
      <c r="G78" s="51">
        <f t="shared" si="24"/>
        <v>2108</v>
      </c>
      <c r="H78" s="52">
        <v>820</v>
      </c>
      <c r="I78" s="52">
        <v>595</v>
      </c>
      <c r="J78" s="52">
        <f>595+98</f>
        <v>693</v>
      </c>
      <c r="K78" s="76">
        <v>0</v>
      </c>
      <c r="L78" s="62">
        <v>0</v>
      </c>
      <c r="M78" s="62"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48.75" customHeight="1" x14ac:dyDescent="0.3">
      <c r="A79" s="3"/>
      <c r="B79" s="96"/>
      <c r="C79" s="108"/>
      <c r="D79" s="96"/>
      <c r="E79" s="108"/>
      <c r="F79" s="14" t="s">
        <v>4</v>
      </c>
      <c r="G79" s="51">
        <f t="shared" si="24"/>
        <v>0</v>
      </c>
      <c r="H79" s="52">
        <v>0</v>
      </c>
      <c r="I79" s="52">
        <v>0</v>
      </c>
      <c r="J79" s="52">
        <v>0</v>
      </c>
      <c r="K79" s="76">
        <v>0</v>
      </c>
      <c r="L79" s="62">
        <v>0</v>
      </c>
      <c r="M79" s="62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 x14ac:dyDescent="0.3">
      <c r="A80" s="3"/>
      <c r="B80" s="80">
        <v>6</v>
      </c>
      <c r="C80" s="83" t="s">
        <v>64</v>
      </c>
      <c r="D80" s="80" t="s">
        <v>79</v>
      </c>
      <c r="E80" s="86"/>
      <c r="F80" s="16" t="s">
        <v>63</v>
      </c>
      <c r="G80" s="51">
        <f t="shared" si="24"/>
        <v>12154.6528</v>
      </c>
      <c r="H80" s="51">
        <f t="shared" ref="H80:M80" si="27">SUM(H81:H84)</f>
        <v>4426.4979599999997</v>
      </c>
      <c r="I80" s="51">
        <f t="shared" si="27"/>
        <v>561.29031999999995</v>
      </c>
      <c r="J80" s="51">
        <f t="shared" si="27"/>
        <v>334.06452000000002</v>
      </c>
      <c r="K80" s="75">
        <f t="shared" si="27"/>
        <v>2277.6</v>
      </c>
      <c r="L80" s="61">
        <f t="shared" ref="L80" si="28">SUM(L81:L84)</f>
        <v>2277.6</v>
      </c>
      <c r="M80" s="61">
        <f t="shared" si="27"/>
        <v>2277.6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31.5" customHeight="1" x14ac:dyDescent="0.3">
      <c r="A81" s="3"/>
      <c r="B81" s="81"/>
      <c r="C81" s="84"/>
      <c r="D81" s="81"/>
      <c r="E81" s="87"/>
      <c r="F81" s="16" t="s">
        <v>1</v>
      </c>
      <c r="G81" s="51">
        <f t="shared" si="24"/>
        <v>0</v>
      </c>
      <c r="H81" s="51">
        <f t="shared" ref="H81:J84" si="29">SUM(H86)</f>
        <v>0</v>
      </c>
      <c r="I81" s="51">
        <f t="shared" si="29"/>
        <v>0</v>
      </c>
      <c r="J81" s="51">
        <f t="shared" si="29"/>
        <v>0</v>
      </c>
      <c r="K81" s="75">
        <f>SUM(K86)</f>
        <v>0</v>
      </c>
      <c r="L81" s="61">
        <v>0</v>
      </c>
      <c r="M81" s="61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31.5" customHeight="1" x14ac:dyDescent="0.3">
      <c r="A82" s="3"/>
      <c r="B82" s="81"/>
      <c r="C82" s="84"/>
      <c r="D82" s="81"/>
      <c r="E82" s="87"/>
      <c r="F82" s="16" t="s">
        <v>2</v>
      </c>
      <c r="G82" s="51">
        <f t="shared" si="24"/>
        <v>0</v>
      </c>
      <c r="H82" s="51">
        <f t="shared" si="29"/>
        <v>0</v>
      </c>
      <c r="I82" s="51">
        <f t="shared" si="29"/>
        <v>0</v>
      </c>
      <c r="J82" s="51">
        <f t="shared" si="29"/>
        <v>0</v>
      </c>
      <c r="K82" s="75">
        <f>SUM(K87)</f>
        <v>0</v>
      </c>
      <c r="L82" s="61">
        <v>0</v>
      </c>
      <c r="M82" s="61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31.5" customHeight="1" x14ac:dyDescent="0.3">
      <c r="A83" s="3"/>
      <c r="B83" s="81"/>
      <c r="C83" s="84"/>
      <c r="D83" s="81"/>
      <c r="E83" s="87"/>
      <c r="F83" s="16" t="s">
        <v>3</v>
      </c>
      <c r="G83" s="51">
        <f t="shared" si="24"/>
        <v>12154.6528</v>
      </c>
      <c r="H83" s="51">
        <f>SUM(H88)</f>
        <v>4426.4979599999997</v>
      </c>
      <c r="I83" s="51">
        <f>SUM(I88)</f>
        <v>561.29031999999995</v>
      </c>
      <c r="J83" s="51">
        <f t="shared" si="29"/>
        <v>334.06452000000002</v>
      </c>
      <c r="K83" s="75">
        <f>SUM(K88)</f>
        <v>2277.6</v>
      </c>
      <c r="L83" s="61">
        <f>SUM(L88)</f>
        <v>2277.6</v>
      </c>
      <c r="M83" s="61">
        <f>SUM(M88)</f>
        <v>2277.6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31.5" customHeight="1" x14ac:dyDescent="0.3">
      <c r="A84" s="3"/>
      <c r="B84" s="82"/>
      <c r="C84" s="85"/>
      <c r="D84" s="82"/>
      <c r="E84" s="88"/>
      <c r="F84" s="16" t="s">
        <v>4</v>
      </c>
      <c r="G84" s="51">
        <f t="shared" si="24"/>
        <v>0</v>
      </c>
      <c r="H84" s="51">
        <f t="shared" si="29"/>
        <v>0</v>
      </c>
      <c r="I84" s="51">
        <f t="shared" si="29"/>
        <v>0</v>
      </c>
      <c r="J84" s="51">
        <f t="shared" si="29"/>
        <v>0</v>
      </c>
      <c r="K84" s="75">
        <f>SUM(K89)</f>
        <v>0</v>
      </c>
      <c r="L84" s="61">
        <v>0</v>
      </c>
      <c r="M84" s="61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 x14ac:dyDescent="0.3">
      <c r="A85" s="3"/>
      <c r="B85" s="89" t="s">
        <v>65</v>
      </c>
      <c r="C85" s="92" t="s">
        <v>66</v>
      </c>
      <c r="D85" s="89" t="s">
        <v>78</v>
      </c>
      <c r="E85" s="86" t="s">
        <v>56</v>
      </c>
      <c r="F85" s="16" t="s">
        <v>5</v>
      </c>
      <c r="G85" s="51">
        <f t="shared" si="24"/>
        <v>12154.6528</v>
      </c>
      <c r="H85" s="52">
        <f t="shared" ref="H85:K85" si="30">SUM(H86:H89)</f>
        <v>4426.4979599999997</v>
      </c>
      <c r="I85" s="52">
        <f t="shared" si="30"/>
        <v>561.29031999999995</v>
      </c>
      <c r="J85" s="52">
        <f t="shared" si="30"/>
        <v>334.06452000000002</v>
      </c>
      <c r="K85" s="76">
        <f t="shared" si="30"/>
        <v>2277.6</v>
      </c>
      <c r="L85" s="62">
        <f>SUM(L86:L89)</f>
        <v>2277.6</v>
      </c>
      <c r="M85" s="62">
        <f>SUM(M86:M89)</f>
        <v>2277.6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 x14ac:dyDescent="0.3">
      <c r="A86" s="3"/>
      <c r="B86" s="90"/>
      <c r="C86" s="93"/>
      <c r="D86" s="90"/>
      <c r="E86" s="87"/>
      <c r="F86" s="14" t="s">
        <v>1</v>
      </c>
      <c r="G86" s="51">
        <f t="shared" si="24"/>
        <v>0</v>
      </c>
      <c r="H86" s="52">
        <v>0</v>
      </c>
      <c r="I86" s="52">
        <v>0</v>
      </c>
      <c r="J86" s="52">
        <v>0</v>
      </c>
      <c r="K86" s="76">
        <v>0</v>
      </c>
      <c r="L86" s="62">
        <v>0</v>
      </c>
      <c r="M86" s="62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 x14ac:dyDescent="0.3">
      <c r="A87" s="3"/>
      <c r="B87" s="90"/>
      <c r="C87" s="93"/>
      <c r="D87" s="90"/>
      <c r="E87" s="87"/>
      <c r="F87" s="14" t="s">
        <v>2</v>
      </c>
      <c r="G87" s="51">
        <f t="shared" si="24"/>
        <v>0</v>
      </c>
      <c r="H87" s="52">
        <v>0</v>
      </c>
      <c r="I87" s="52">
        <v>0</v>
      </c>
      <c r="J87" s="52">
        <v>0</v>
      </c>
      <c r="K87" s="76">
        <v>0</v>
      </c>
      <c r="L87" s="62">
        <v>0</v>
      </c>
      <c r="M87" s="62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 x14ac:dyDescent="0.3">
      <c r="A88" s="3"/>
      <c r="B88" s="90"/>
      <c r="C88" s="93"/>
      <c r="D88" s="90"/>
      <c r="E88" s="87"/>
      <c r="F88" s="14" t="s">
        <v>3</v>
      </c>
      <c r="G88" s="51">
        <f t="shared" si="24"/>
        <v>12154.6528</v>
      </c>
      <c r="H88" s="52">
        <v>4426.4979599999997</v>
      </c>
      <c r="I88" s="52">
        <v>561.29031999999995</v>
      </c>
      <c r="J88" s="52">
        <v>334.06452000000002</v>
      </c>
      <c r="K88" s="76">
        <v>2277.6</v>
      </c>
      <c r="L88" s="62">
        <v>2277.6</v>
      </c>
      <c r="M88" s="62">
        <v>2277.6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 x14ac:dyDescent="0.3">
      <c r="A89" s="3"/>
      <c r="B89" s="91"/>
      <c r="C89" s="94"/>
      <c r="D89" s="91"/>
      <c r="E89" s="88"/>
      <c r="F89" s="14" t="s">
        <v>4</v>
      </c>
      <c r="G89" s="51">
        <f t="shared" si="24"/>
        <v>0</v>
      </c>
      <c r="H89" s="52">
        <v>0</v>
      </c>
      <c r="I89" s="52">
        <v>0</v>
      </c>
      <c r="J89" s="52">
        <v>0</v>
      </c>
      <c r="K89" s="76">
        <v>0</v>
      </c>
      <c r="L89" s="62">
        <v>0</v>
      </c>
      <c r="M89" s="62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 x14ac:dyDescent="0.3">
      <c r="A90" s="3"/>
      <c r="B90" s="80">
        <v>7</v>
      </c>
      <c r="C90" s="83" t="s">
        <v>83</v>
      </c>
      <c r="D90" s="80" t="s">
        <v>46</v>
      </c>
      <c r="E90" s="86"/>
      <c r="F90" s="71" t="s">
        <v>63</v>
      </c>
      <c r="G90" s="51">
        <f t="shared" ref="G90:G99" si="31">SUM(H90:M90)</f>
        <v>20020.02002</v>
      </c>
      <c r="H90" s="51">
        <f t="shared" ref="H90:M90" si="32">SUM(H91:H94)</f>
        <v>0</v>
      </c>
      <c r="I90" s="51">
        <f t="shared" si="32"/>
        <v>0</v>
      </c>
      <c r="J90" s="51">
        <f>SUM(J91:J94)</f>
        <v>0</v>
      </c>
      <c r="K90" s="75">
        <f t="shared" si="32"/>
        <v>20020.02002</v>
      </c>
      <c r="L90" s="61">
        <f t="shared" si="32"/>
        <v>0</v>
      </c>
      <c r="M90" s="61">
        <f t="shared" si="32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 x14ac:dyDescent="0.3">
      <c r="A91" s="3"/>
      <c r="B91" s="81"/>
      <c r="C91" s="84"/>
      <c r="D91" s="81"/>
      <c r="E91" s="87"/>
      <c r="F91" s="71" t="s">
        <v>1</v>
      </c>
      <c r="G91" s="51">
        <f t="shared" si="31"/>
        <v>19000</v>
      </c>
      <c r="H91" s="51">
        <f t="shared" ref="H91:J91" si="33">SUM(H96)</f>
        <v>0</v>
      </c>
      <c r="I91" s="51">
        <f t="shared" ref="I91" si="34">SUM(I96)</f>
        <v>0</v>
      </c>
      <c r="J91" s="51">
        <f t="shared" si="33"/>
        <v>0</v>
      </c>
      <c r="K91" s="75">
        <f>SUM(K96)</f>
        <v>19000</v>
      </c>
      <c r="L91" s="61">
        <v>0</v>
      </c>
      <c r="M91" s="61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 x14ac:dyDescent="0.3">
      <c r="A92" s="3"/>
      <c r="B92" s="81"/>
      <c r="C92" s="84"/>
      <c r="D92" s="81"/>
      <c r="E92" s="87"/>
      <c r="F92" s="71" t="s">
        <v>2</v>
      </c>
      <c r="G92" s="51">
        <f t="shared" si="31"/>
        <v>1000</v>
      </c>
      <c r="H92" s="51">
        <f t="shared" ref="H92:J92" si="35">SUM(H97)</f>
        <v>0</v>
      </c>
      <c r="I92" s="51">
        <f t="shared" ref="I92" si="36">SUM(I97)</f>
        <v>0</v>
      </c>
      <c r="J92" s="51">
        <f t="shared" si="35"/>
        <v>0</v>
      </c>
      <c r="K92" s="75">
        <f>SUM(K97)</f>
        <v>1000</v>
      </c>
      <c r="L92" s="61">
        <v>0</v>
      </c>
      <c r="M92" s="61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 x14ac:dyDescent="0.3">
      <c r="A93" s="3"/>
      <c r="B93" s="81"/>
      <c r="C93" s="84"/>
      <c r="D93" s="81"/>
      <c r="E93" s="87"/>
      <c r="F93" s="71" t="s">
        <v>3</v>
      </c>
      <c r="G93" s="51">
        <f t="shared" si="31"/>
        <v>20.020019999999999</v>
      </c>
      <c r="H93" s="51">
        <f>SUM(H98)</f>
        <v>0</v>
      </c>
      <c r="I93" s="51">
        <f>SUM(I98)</f>
        <v>0</v>
      </c>
      <c r="J93" s="51">
        <f t="shared" ref="J93" si="37">SUM(J98)</f>
        <v>0</v>
      </c>
      <c r="K93" s="75">
        <f>SUM(K98)</f>
        <v>20.020019999999999</v>
      </c>
      <c r="L93" s="61">
        <f>SUM(L98)</f>
        <v>0</v>
      </c>
      <c r="M93" s="61">
        <f>SUM(M98)</f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 x14ac:dyDescent="0.3">
      <c r="A94" s="3"/>
      <c r="B94" s="82"/>
      <c r="C94" s="85"/>
      <c r="D94" s="82"/>
      <c r="E94" s="88"/>
      <c r="F94" s="71" t="s">
        <v>4</v>
      </c>
      <c r="G94" s="51">
        <f t="shared" si="31"/>
        <v>0</v>
      </c>
      <c r="H94" s="51">
        <f t="shared" ref="H94:J94" si="38">SUM(H99)</f>
        <v>0</v>
      </c>
      <c r="I94" s="51">
        <f t="shared" ref="I94" si="39">SUM(I99)</f>
        <v>0</v>
      </c>
      <c r="J94" s="51">
        <f t="shared" si="38"/>
        <v>0</v>
      </c>
      <c r="K94" s="75">
        <f>SUM(K99)</f>
        <v>0</v>
      </c>
      <c r="L94" s="61">
        <v>0</v>
      </c>
      <c r="M94" s="61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 x14ac:dyDescent="0.3">
      <c r="A95" s="3"/>
      <c r="B95" s="112" t="s">
        <v>82</v>
      </c>
      <c r="C95" s="92" t="s">
        <v>81</v>
      </c>
      <c r="D95" s="89" t="s">
        <v>46</v>
      </c>
      <c r="E95" s="86" t="s">
        <v>80</v>
      </c>
      <c r="F95" s="71" t="s">
        <v>5</v>
      </c>
      <c r="G95" s="51">
        <f t="shared" si="31"/>
        <v>20020.02002</v>
      </c>
      <c r="H95" s="52">
        <f>SUM(H96:H99)</f>
        <v>0</v>
      </c>
      <c r="I95" s="52">
        <f t="shared" ref="I95:K95" si="40">SUM(I96:I99)</f>
        <v>0</v>
      </c>
      <c r="J95" s="52">
        <f t="shared" si="40"/>
        <v>0</v>
      </c>
      <c r="K95" s="76">
        <f t="shared" si="40"/>
        <v>20020.02002</v>
      </c>
      <c r="L95" s="62">
        <f>SUM(L96:L99)</f>
        <v>0</v>
      </c>
      <c r="M95" s="62">
        <f>SUM(M96:M99)</f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 x14ac:dyDescent="0.3">
      <c r="A96" s="3"/>
      <c r="B96" s="113"/>
      <c r="C96" s="93"/>
      <c r="D96" s="90"/>
      <c r="E96" s="87"/>
      <c r="F96" s="14" t="s">
        <v>1</v>
      </c>
      <c r="G96" s="51">
        <f t="shared" si="31"/>
        <v>19000</v>
      </c>
      <c r="H96" s="52">
        <v>0</v>
      </c>
      <c r="I96" s="52">
        <v>0</v>
      </c>
      <c r="J96" s="52">
        <v>0</v>
      </c>
      <c r="K96" s="76">
        <v>19000</v>
      </c>
      <c r="L96" s="62">
        <v>0</v>
      </c>
      <c r="M96" s="62"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 x14ac:dyDescent="0.3">
      <c r="A97" s="3"/>
      <c r="B97" s="113"/>
      <c r="C97" s="93"/>
      <c r="D97" s="90"/>
      <c r="E97" s="87"/>
      <c r="F97" s="14" t="s">
        <v>2</v>
      </c>
      <c r="G97" s="51">
        <f t="shared" si="31"/>
        <v>1000</v>
      </c>
      <c r="H97" s="52">
        <v>0</v>
      </c>
      <c r="I97" s="52">
        <v>0</v>
      </c>
      <c r="J97" s="52">
        <v>0</v>
      </c>
      <c r="K97" s="76">
        <v>1000</v>
      </c>
      <c r="L97" s="62">
        <v>0</v>
      </c>
      <c r="M97" s="62"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 x14ac:dyDescent="0.3">
      <c r="A98" s="3"/>
      <c r="B98" s="113"/>
      <c r="C98" s="93"/>
      <c r="D98" s="90"/>
      <c r="E98" s="87"/>
      <c r="F98" s="14" t="s">
        <v>3</v>
      </c>
      <c r="G98" s="51">
        <f t="shared" si="31"/>
        <v>20.020019999999999</v>
      </c>
      <c r="H98" s="52">
        <v>0</v>
      </c>
      <c r="I98" s="52">
        <v>0</v>
      </c>
      <c r="J98" s="52">
        <v>0</v>
      </c>
      <c r="K98" s="76">
        <v>20.020019999999999</v>
      </c>
      <c r="L98" s="62">
        <v>0</v>
      </c>
      <c r="M98" s="62"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 x14ac:dyDescent="0.3">
      <c r="A99" s="3"/>
      <c r="B99" s="114"/>
      <c r="C99" s="94"/>
      <c r="D99" s="91"/>
      <c r="E99" s="88"/>
      <c r="F99" s="14" t="s">
        <v>4</v>
      </c>
      <c r="G99" s="51">
        <f t="shared" si="31"/>
        <v>0</v>
      </c>
      <c r="H99" s="52">
        <v>0</v>
      </c>
      <c r="I99" s="52">
        <v>0</v>
      </c>
      <c r="J99" s="52">
        <v>0</v>
      </c>
      <c r="K99" s="76">
        <v>0</v>
      </c>
      <c r="L99" s="62">
        <v>0</v>
      </c>
      <c r="M99" s="62"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 x14ac:dyDescent="0.3">
      <c r="A100" s="3"/>
      <c r="B100" s="36"/>
      <c r="C100" s="95" t="s">
        <v>6</v>
      </c>
      <c r="D100" s="97"/>
      <c r="E100" s="97"/>
      <c r="F100" s="100" t="s">
        <v>0</v>
      </c>
      <c r="G100" s="99" t="s">
        <v>11</v>
      </c>
      <c r="H100" s="99" t="s">
        <v>25</v>
      </c>
      <c r="I100" s="99"/>
      <c r="J100" s="99"/>
      <c r="K100" s="99"/>
      <c r="L100" s="99"/>
      <c r="M100" s="99"/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 x14ac:dyDescent="0.3">
      <c r="A101" s="3"/>
      <c r="B101" s="36"/>
      <c r="C101" s="96"/>
      <c r="D101" s="96"/>
      <c r="E101" s="97"/>
      <c r="F101" s="100"/>
      <c r="G101" s="99"/>
      <c r="H101" s="50" t="s">
        <v>30</v>
      </c>
      <c r="I101" s="50" t="s">
        <v>34</v>
      </c>
      <c r="J101" s="50" t="s">
        <v>35</v>
      </c>
      <c r="K101" s="74" t="s">
        <v>46</v>
      </c>
      <c r="L101" s="59" t="s">
        <v>71</v>
      </c>
      <c r="M101" s="59" t="s">
        <v>71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 x14ac:dyDescent="0.3">
      <c r="A102" s="3"/>
      <c r="B102" s="36"/>
      <c r="C102" s="96"/>
      <c r="D102" s="96"/>
      <c r="E102" s="97"/>
      <c r="F102" s="54" t="s">
        <v>24</v>
      </c>
      <c r="G102" s="50">
        <f>SUM(H102:M102)</f>
        <v>2709304.3839500002</v>
      </c>
      <c r="H102" s="50">
        <f t="shared" ref="H102:M102" si="41">SUM(H103:H106)</f>
        <v>393233.27202999999</v>
      </c>
      <c r="I102" s="50">
        <f t="shared" si="41"/>
        <v>1467729.49737</v>
      </c>
      <c r="J102" s="50">
        <f>SUM(J103:J106)</f>
        <v>476335.41963000002</v>
      </c>
      <c r="K102" s="74">
        <f t="shared" si="41"/>
        <v>265071.29882000003</v>
      </c>
      <c r="L102" s="50">
        <f t="shared" ref="L102" si="42">SUM(L103:L106)</f>
        <v>78293.593099999998</v>
      </c>
      <c r="M102" s="50">
        <f t="shared" si="41"/>
        <v>28641.303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 x14ac:dyDescent="0.3">
      <c r="A103" s="3"/>
      <c r="B103" s="36"/>
      <c r="C103" s="96"/>
      <c r="D103" s="96"/>
      <c r="E103" s="97"/>
      <c r="F103" s="54" t="s">
        <v>1</v>
      </c>
      <c r="G103" s="50">
        <f>SUM(H103:M103)</f>
        <v>2410259.2113399999</v>
      </c>
      <c r="H103" s="50">
        <f>SUM(H16+H26+H36+H61+H71+H81+H96+H91)</f>
        <v>343089</v>
      </c>
      <c r="I103" s="50">
        <f t="shared" ref="I103:M105" si="43">SUM(I16+I26+I36+I61+I71+I81+I91)</f>
        <v>1369257.7113399999</v>
      </c>
      <c r="J103" s="50">
        <f t="shared" si="43"/>
        <v>427167.5</v>
      </c>
      <c r="K103" s="74">
        <f t="shared" si="43"/>
        <v>223745</v>
      </c>
      <c r="L103" s="50">
        <f t="shared" si="43"/>
        <v>47000</v>
      </c>
      <c r="M103" s="50">
        <f t="shared" si="43"/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 x14ac:dyDescent="0.3">
      <c r="A104" s="3"/>
      <c r="B104" s="36"/>
      <c r="C104" s="96"/>
      <c r="D104" s="96"/>
      <c r="E104" s="97"/>
      <c r="F104" s="54" t="s">
        <v>2</v>
      </c>
      <c r="G104" s="50">
        <f>SUM(H104:M104)</f>
        <v>132722.17729999998</v>
      </c>
      <c r="H104" s="50">
        <f>SUM(H17+H27+H37+H62+H72+H82+H92)</f>
        <v>23397.401519999999</v>
      </c>
      <c r="I104" s="50">
        <f t="shared" si="43"/>
        <v>72066.232779999991</v>
      </c>
      <c r="J104" s="50">
        <f t="shared" si="43"/>
        <v>22482.5</v>
      </c>
      <c r="K104" s="74">
        <f t="shared" si="43"/>
        <v>11776.043</v>
      </c>
      <c r="L104" s="50">
        <f t="shared" si="43"/>
        <v>3000</v>
      </c>
      <c r="M104" s="50">
        <f t="shared" si="43"/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 x14ac:dyDescent="0.3">
      <c r="A105" s="3"/>
      <c r="B105" s="36"/>
      <c r="C105" s="96"/>
      <c r="D105" s="96"/>
      <c r="E105" s="97"/>
      <c r="F105" s="54" t="s">
        <v>3</v>
      </c>
      <c r="G105" s="50">
        <f>SUM(H105:M105)</f>
        <v>166322.99530999997</v>
      </c>
      <c r="H105" s="50">
        <f>SUM(H18+H28+H38+H63+H73+H83+H93)</f>
        <v>26746.870510000001</v>
      </c>
      <c r="I105" s="50">
        <f t="shared" si="43"/>
        <v>26405.553250000001</v>
      </c>
      <c r="J105" s="50">
        <f t="shared" si="43"/>
        <v>26685.419629999997</v>
      </c>
      <c r="K105" s="74">
        <f t="shared" si="43"/>
        <v>29550.255819999998</v>
      </c>
      <c r="L105" s="50">
        <f t="shared" si="43"/>
        <v>28293.593100000002</v>
      </c>
      <c r="M105" s="50">
        <f t="shared" si="43"/>
        <v>28641.303</v>
      </c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28.5" customHeight="1" x14ac:dyDescent="0.3">
      <c r="A106" s="3"/>
      <c r="B106" s="36"/>
      <c r="C106" s="96"/>
      <c r="D106" s="96"/>
      <c r="E106" s="97"/>
      <c r="F106" s="54" t="s">
        <v>4</v>
      </c>
      <c r="G106" s="50">
        <f>SUM(H106:M106)</f>
        <v>0</v>
      </c>
      <c r="H106" s="50">
        <f t="shared" ref="H106:M106" si="44">SUM(H19+H29+H39+H64+H74+H84)</f>
        <v>0</v>
      </c>
      <c r="I106" s="50">
        <f t="shared" si="44"/>
        <v>0</v>
      </c>
      <c r="J106" s="50">
        <f t="shared" si="44"/>
        <v>0</v>
      </c>
      <c r="K106" s="74">
        <f t="shared" si="44"/>
        <v>0</v>
      </c>
      <c r="L106" s="50">
        <f t="shared" ref="L106" si="45">SUM(L19+L29+L39+L64+L74+L84)</f>
        <v>0</v>
      </c>
      <c r="M106" s="50">
        <f t="shared" si="44"/>
        <v>0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54.75" hidden="1" customHeight="1" x14ac:dyDescent="0.3">
      <c r="A107" s="3"/>
      <c r="B107" s="34"/>
      <c r="C107" s="41"/>
      <c r="D107" s="55"/>
      <c r="E107" s="55"/>
      <c r="F107" s="56"/>
      <c r="G107" s="42"/>
      <c r="H107" s="42"/>
      <c r="I107" s="55"/>
      <c r="J107" s="55"/>
      <c r="K107" s="78"/>
      <c r="L107" s="55"/>
      <c r="M107" s="55"/>
    </row>
    <row r="108" spans="1:21" s="5" customFormat="1" ht="51.75" hidden="1" customHeight="1" x14ac:dyDescent="0.3">
      <c r="A108" s="3"/>
      <c r="B108" s="34"/>
      <c r="C108" s="41"/>
      <c r="D108" s="55"/>
      <c r="E108" s="55"/>
      <c r="F108" s="56"/>
      <c r="G108" s="42"/>
      <c r="H108" s="42"/>
      <c r="I108" s="55"/>
      <c r="J108" s="55"/>
      <c r="K108" s="78"/>
      <c r="L108" s="55"/>
      <c r="M108" s="55"/>
    </row>
    <row r="109" spans="1:21" s="5" customFormat="1" ht="127.5" customHeight="1" x14ac:dyDescent="0.4">
      <c r="A109" s="3"/>
      <c r="B109" s="98" t="s">
        <v>74</v>
      </c>
      <c r="C109" s="98"/>
      <c r="D109" s="98"/>
      <c r="E109" s="98"/>
      <c r="F109" s="98"/>
      <c r="G109" s="98"/>
      <c r="H109" s="57"/>
      <c r="I109" s="57"/>
      <c r="J109" s="79" t="s">
        <v>76</v>
      </c>
      <c r="K109" s="79"/>
      <c r="L109" s="79"/>
      <c r="M109" s="79"/>
    </row>
    <row r="110" spans="1:21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55"/>
      <c r="K110" s="78"/>
      <c r="L110" s="38"/>
      <c r="M110" s="38"/>
    </row>
    <row r="111" spans="1:21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55"/>
      <c r="K111" s="78"/>
      <c r="L111" s="38"/>
      <c r="M111" s="38"/>
    </row>
    <row r="112" spans="1:21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37"/>
      <c r="I112" s="38"/>
      <c r="J112" s="55"/>
      <c r="K112" s="78"/>
      <c r="L112" s="38"/>
      <c r="M112" s="38"/>
    </row>
    <row r="113" spans="1:13" s="5" customFormat="1" ht="54.7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55"/>
      <c r="K113" s="78"/>
      <c r="L113" s="38"/>
      <c r="M113" s="38"/>
    </row>
    <row r="114" spans="1:13" s="5" customFormat="1" ht="115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55"/>
      <c r="K114" s="78"/>
      <c r="L114" s="38"/>
      <c r="M114" s="38"/>
    </row>
    <row r="115" spans="1:13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55"/>
      <c r="K115" s="78"/>
      <c r="L115" s="38"/>
      <c r="M115" s="38"/>
    </row>
    <row r="116" spans="1:13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55"/>
      <c r="K116" s="78"/>
      <c r="L116" s="38"/>
      <c r="M116" s="38"/>
    </row>
    <row r="117" spans="1:13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55"/>
      <c r="K117" s="78"/>
      <c r="L117" s="38"/>
      <c r="M117" s="38"/>
    </row>
    <row r="118" spans="1:13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55"/>
      <c r="K118" s="78"/>
      <c r="L118" s="38"/>
      <c r="M118" s="38"/>
    </row>
    <row r="119" spans="1:13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55"/>
      <c r="K119" s="78"/>
      <c r="L119" s="38"/>
      <c r="M119" s="38"/>
    </row>
    <row r="120" spans="1:13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55"/>
      <c r="K120" s="78"/>
      <c r="L120" s="38"/>
      <c r="M120" s="38"/>
    </row>
    <row r="121" spans="1:13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55"/>
      <c r="K121" s="78"/>
      <c r="L121" s="38"/>
      <c r="M121" s="38"/>
    </row>
    <row r="122" spans="1:13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55"/>
      <c r="K122" s="78"/>
      <c r="L122" s="38"/>
      <c r="M122" s="38"/>
    </row>
    <row r="123" spans="1:13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55"/>
      <c r="K123" s="78"/>
      <c r="L123" s="38"/>
      <c r="M123" s="38"/>
    </row>
    <row r="124" spans="1:13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55"/>
      <c r="K124" s="78"/>
      <c r="L124" s="38"/>
      <c r="M124" s="38"/>
    </row>
    <row r="125" spans="1:13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55"/>
      <c r="K125" s="78"/>
      <c r="L125" s="38"/>
      <c r="M125" s="38"/>
    </row>
    <row r="126" spans="1:13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55"/>
      <c r="K126" s="78"/>
      <c r="L126" s="38"/>
      <c r="M126" s="38"/>
    </row>
    <row r="127" spans="1:13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55"/>
      <c r="K127" s="78"/>
      <c r="L127" s="38"/>
      <c r="M127" s="38"/>
    </row>
    <row r="128" spans="1:13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55"/>
      <c r="K128" s="78"/>
      <c r="L128" s="38"/>
      <c r="M128" s="38"/>
    </row>
    <row r="129" spans="1:13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55"/>
      <c r="K129" s="78"/>
      <c r="L129" s="38"/>
      <c r="M129" s="38"/>
    </row>
    <row r="130" spans="1:13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55"/>
      <c r="K130" s="78"/>
      <c r="L130" s="38"/>
      <c r="M130" s="38"/>
    </row>
    <row r="131" spans="1:13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55"/>
      <c r="K131" s="78"/>
      <c r="L131" s="38"/>
      <c r="M131" s="38"/>
    </row>
    <row r="132" spans="1:13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55"/>
      <c r="K132" s="78"/>
      <c r="L132" s="38"/>
      <c r="M132" s="38"/>
    </row>
    <row r="133" spans="1:13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55"/>
      <c r="K133" s="78"/>
      <c r="L133" s="38"/>
      <c r="M133" s="38"/>
    </row>
    <row r="134" spans="1:13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55"/>
      <c r="K134" s="78"/>
      <c r="L134" s="38"/>
      <c r="M134" s="38"/>
    </row>
    <row r="135" spans="1:13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55"/>
      <c r="K135" s="78"/>
      <c r="L135" s="38"/>
      <c r="M135" s="38"/>
    </row>
    <row r="136" spans="1:13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55"/>
      <c r="K136" s="78"/>
      <c r="L136" s="38"/>
      <c r="M136" s="38"/>
    </row>
    <row r="137" spans="1:13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55"/>
      <c r="K137" s="78"/>
      <c r="L137" s="38"/>
      <c r="M137" s="38"/>
    </row>
    <row r="138" spans="1:13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55"/>
      <c r="K138" s="78"/>
      <c r="L138" s="38"/>
      <c r="M138" s="38"/>
    </row>
    <row r="139" spans="1:13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55"/>
      <c r="K139" s="78"/>
      <c r="L139" s="38"/>
      <c r="M139" s="38"/>
    </row>
    <row r="140" spans="1:13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55"/>
      <c r="K140" s="78"/>
      <c r="L140" s="38"/>
      <c r="M140" s="38"/>
    </row>
    <row r="141" spans="1:13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55"/>
      <c r="K141" s="78"/>
      <c r="L141" s="38"/>
      <c r="M141" s="38"/>
    </row>
    <row r="142" spans="1:13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55"/>
      <c r="K142" s="78"/>
      <c r="L142" s="38"/>
      <c r="M142" s="38"/>
    </row>
    <row r="143" spans="1:13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55"/>
      <c r="K143" s="78"/>
      <c r="L143" s="38"/>
      <c r="M143" s="38"/>
    </row>
    <row r="144" spans="1:13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55"/>
      <c r="K144" s="78"/>
      <c r="L144" s="38"/>
      <c r="M144" s="38"/>
    </row>
    <row r="145" spans="1:13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55"/>
      <c r="K145" s="78"/>
      <c r="L145" s="38"/>
      <c r="M145" s="38"/>
    </row>
    <row r="146" spans="1:13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55"/>
      <c r="K146" s="78"/>
      <c r="L146" s="38"/>
      <c r="M146" s="38"/>
    </row>
    <row r="147" spans="1:13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55"/>
      <c r="K147" s="78"/>
      <c r="L147" s="38"/>
      <c r="M147" s="38"/>
    </row>
    <row r="148" spans="1:13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55"/>
      <c r="K148" s="78"/>
      <c r="L148" s="38"/>
      <c r="M148" s="38"/>
    </row>
    <row r="149" spans="1:13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55"/>
      <c r="K149" s="78"/>
      <c r="L149" s="38"/>
      <c r="M149" s="38"/>
    </row>
    <row r="150" spans="1:13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55"/>
      <c r="K150" s="78"/>
      <c r="L150" s="38"/>
      <c r="M150" s="38"/>
    </row>
    <row r="151" spans="1:13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55"/>
      <c r="K151" s="78"/>
      <c r="L151" s="38"/>
      <c r="M151" s="38"/>
    </row>
    <row r="152" spans="1:13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55"/>
      <c r="K152" s="78"/>
      <c r="L152" s="38"/>
      <c r="M152" s="38"/>
    </row>
    <row r="153" spans="1:13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55"/>
      <c r="K153" s="78"/>
      <c r="L153" s="38"/>
      <c r="M153" s="38"/>
    </row>
    <row r="154" spans="1:13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55"/>
      <c r="K154" s="78"/>
      <c r="L154" s="38"/>
      <c r="M154" s="38"/>
    </row>
    <row r="155" spans="1:13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55"/>
      <c r="K155" s="78"/>
      <c r="L155" s="38"/>
      <c r="M155" s="38"/>
    </row>
    <row r="156" spans="1:13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55"/>
      <c r="K156" s="78"/>
      <c r="L156" s="38"/>
      <c r="M156" s="38"/>
    </row>
    <row r="157" spans="1:13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55"/>
      <c r="K157" s="78"/>
      <c r="L157" s="38"/>
      <c r="M157" s="38"/>
    </row>
    <row r="158" spans="1:13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55"/>
      <c r="K158" s="78"/>
      <c r="L158" s="38"/>
      <c r="M158" s="38"/>
    </row>
    <row r="159" spans="1:13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55"/>
      <c r="K159" s="78"/>
      <c r="L159" s="38"/>
      <c r="M159" s="38"/>
    </row>
    <row r="160" spans="1:13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55"/>
      <c r="K160" s="78"/>
      <c r="L160" s="38"/>
      <c r="M160" s="38"/>
    </row>
    <row r="161" spans="1:13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55"/>
      <c r="K161" s="78"/>
      <c r="L161" s="38"/>
      <c r="M161" s="38"/>
    </row>
    <row r="162" spans="1:13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55"/>
      <c r="K162" s="78"/>
      <c r="L162" s="38"/>
      <c r="M162" s="38"/>
    </row>
    <row r="163" spans="1:13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55"/>
      <c r="K163" s="78"/>
      <c r="L163" s="38"/>
      <c r="M163" s="38"/>
    </row>
    <row r="164" spans="1:13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55"/>
      <c r="K164" s="78"/>
      <c r="L164" s="38"/>
      <c r="M164" s="38"/>
    </row>
    <row r="165" spans="1:13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55"/>
      <c r="K165" s="78"/>
      <c r="L165" s="38"/>
      <c r="M165" s="38"/>
    </row>
    <row r="166" spans="1:13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55"/>
      <c r="K166" s="78"/>
      <c r="L166" s="38"/>
      <c r="M166" s="38"/>
    </row>
    <row r="167" spans="1:13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55"/>
      <c r="K167" s="78"/>
      <c r="L167" s="38"/>
      <c r="M167" s="38"/>
    </row>
    <row r="168" spans="1:13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55"/>
      <c r="K168" s="78"/>
      <c r="L168" s="38"/>
      <c r="M168" s="38"/>
    </row>
    <row r="169" spans="1:13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55"/>
      <c r="K169" s="78"/>
      <c r="L169" s="38"/>
      <c r="M169" s="38"/>
    </row>
    <row r="170" spans="1:13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55"/>
      <c r="K170" s="78"/>
      <c r="L170" s="38"/>
      <c r="M170" s="38"/>
    </row>
    <row r="171" spans="1:13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55"/>
      <c r="K171" s="78"/>
      <c r="L171" s="38"/>
      <c r="M171" s="38"/>
    </row>
    <row r="172" spans="1:13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55"/>
      <c r="K172" s="78"/>
      <c r="L172" s="38"/>
      <c r="M172" s="38"/>
    </row>
    <row r="173" spans="1:13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55"/>
      <c r="K173" s="78"/>
      <c r="L173" s="38"/>
      <c r="M173" s="38"/>
    </row>
    <row r="174" spans="1:13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55"/>
      <c r="K174" s="78"/>
      <c r="L174" s="38"/>
      <c r="M174" s="38"/>
    </row>
    <row r="175" spans="1:13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55"/>
      <c r="K175" s="78"/>
      <c r="L175" s="38"/>
      <c r="M175" s="38"/>
    </row>
    <row r="176" spans="1:13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55"/>
      <c r="K176" s="78"/>
      <c r="L176" s="38"/>
      <c r="M176" s="38"/>
    </row>
    <row r="177" spans="1:13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55"/>
      <c r="K177" s="78"/>
      <c r="L177" s="38"/>
      <c r="M177" s="38"/>
    </row>
    <row r="178" spans="1:13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55"/>
      <c r="K178" s="78"/>
      <c r="L178" s="38"/>
      <c r="M178" s="38"/>
    </row>
    <row r="179" spans="1:13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55"/>
      <c r="K179" s="78"/>
      <c r="L179" s="38"/>
      <c r="M179" s="38"/>
    </row>
    <row r="180" spans="1:13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55"/>
      <c r="K180" s="78"/>
      <c r="L180" s="38"/>
      <c r="M180" s="38"/>
    </row>
    <row r="181" spans="1:13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55"/>
      <c r="K181" s="78"/>
      <c r="L181" s="38"/>
      <c r="M181" s="38"/>
    </row>
    <row r="182" spans="1:13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55"/>
      <c r="K182" s="78"/>
      <c r="L182" s="38"/>
      <c r="M182" s="38"/>
    </row>
    <row r="183" spans="1:13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55"/>
      <c r="K183" s="78"/>
      <c r="L183" s="38"/>
      <c r="M183" s="38"/>
    </row>
    <row r="184" spans="1:13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55"/>
      <c r="K184" s="78"/>
      <c r="L184" s="38"/>
      <c r="M184" s="38"/>
    </row>
    <row r="185" spans="1:13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55"/>
      <c r="K185" s="78"/>
      <c r="L185" s="38"/>
      <c r="M185" s="38"/>
    </row>
    <row r="186" spans="1:13" s="5" customFormat="1" ht="31.5" customHeight="1" x14ac:dyDescent="0.3">
      <c r="A186" s="3"/>
      <c r="B186" s="18"/>
      <c r="C186" s="17"/>
      <c r="D186" s="11"/>
      <c r="E186" s="11"/>
      <c r="F186" s="22"/>
      <c r="G186" s="12"/>
      <c r="H186" s="12"/>
      <c r="I186" s="38"/>
      <c r="J186" s="55"/>
      <c r="K186" s="78"/>
      <c r="L186" s="38"/>
      <c r="M186" s="38"/>
    </row>
    <row r="187" spans="1:13" s="5" customFormat="1" ht="31.5" customHeight="1" x14ac:dyDescent="0.3">
      <c r="A187" s="3"/>
      <c r="B187" s="18"/>
      <c r="C187" s="17"/>
      <c r="D187" s="11"/>
      <c r="E187" s="11"/>
      <c r="F187" s="22"/>
      <c r="G187" s="12"/>
      <c r="H187" s="12"/>
      <c r="I187" s="38"/>
      <c r="J187" s="55"/>
      <c r="K187" s="78"/>
      <c r="L187" s="38"/>
      <c r="M187" s="38"/>
    </row>
    <row r="188" spans="1:13" s="5" customFormat="1" ht="31.5" customHeight="1" x14ac:dyDescent="0.3">
      <c r="A188" s="3"/>
      <c r="B188" s="18"/>
      <c r="C188" s="17"/>
      <c r="D188" s="11"/>
      <c r="E188" s="11"/>
      <c r="F188" s="22"/>
      <c r="G188" s="12"/>
      <c r="H188" s="12"/>
      <c r="I188" s="38"/>
      <c r="J188" s="55"/>
      <c r="K188" s="78"/>
      <c r="L188" s="38"/>
      <c r="M188" s="38"/>
    </row>
    <row r="189" spans="1:13" s="5" customFormat="1" ht="31.5" customHeight="1" x14ac:dyDescent="0.3">
      <c r="A189" s="3"/>
      <c r="B189" s="18"/>
      <c r="C189" s="17"/>
      <c r="D189" s="11"/>
      <c r="E189" s="11"/>
      <c r="F189" s="22"/>
      <c r="G189" s="12"/>
      <c r="H189" s="12"/>
      <c r="I189" s="38"/>
      <c r="J189" s="55"/>
      <c r="K189" s="78"/>
      <c r="L189" s="38"/>
      <c r="M189" s="38"/>
    </row>
    <row r="190" spans="1:13" s="6" customFormat="1" ht="47.1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55"/>
      <c r="K190" s="78"/>
      <c r="L190" s="38"/>
      <c r="M190" s="38"/>
    </row>
    <row r="191" spans="1:13" s="6" customFormat="1" ht="47.1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55"/>
      <c r="K191" s="78"/>
      <c r="L191" s="38"/>
      <c r="M191" s="38"/>
    </row>
    <row r="192" spans="1:13" s="6" customFormat="1" ht="47.1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55"/>
      <c r="K192" s="78"/>
      <c r="L192" s="38"/>
      <c r="M192" s="38"/>
    </row>
    <row r="193" spans="1:13" s="6" customFormat="1" ht="47.1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55"/>
      <c r="K193" s="78"/>
      <c r="L193" s="38"/>
      <c r="M193" s="38"/>
    </row>
    <row r="194" spans="1:13" s="6" customFormat="1" ht="47.1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55"/>
      <c r="K194" s="78"/>
      <c r="L194" s="38"/>
      <c r="M194" s="38"/>
    </row>
    <row r="195" spans="1:13" s="6" customFormat="1" ht="31.5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55"/>
      <c r="K195" s="78"/>
      <c r="L195" s="38"/>
      <c r="M195" s="38"/>
    </row>
    <row r="196" spans="1:13" s="6" customFormat="1" ht="31.5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55"/>
      <c r="K196" s="78"/>
      <c r="L196" s="38"/>
      <c r="M196" s="38"/>
    </row>
    <row r="197" spans="1:13" s="6" customFormat="1" ht="31.5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55"/>
      <c r="K197" s="78"/>
      <c r="L197" s="38"/>
      <c r="M197" s="38"/>
    </row>
    <row r="198" spans="1:13" s="6" customFormat="1" ht="31.5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55"/>
      <c r="K198" s="78"/>
      <c r="L198" s="38"/>
      <c r="M198" s="38"/>
    </row>
    <row r="199" spans="1:13" s="6" customFormat="1" ht="148.5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55"/>
      <c r="K199" s="78"/>
      <c r="L199" s="38"/>
      <c r="M199" s="38"/>
    </row>
    <row r="200" spans="1:13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55"/>
      <c r="K200" s="78"/>
      <c r="L200" s="38"/>
      <c r="M200" s="38"/>
    </row>
    <row r="201" spans="1:13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55"/>
      <c r="K201" s="78"/>
      <c r="L201" s="38"/>
      <c r="M201" s="38"/>
    </row>
    <row r="202" spans="1:13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55"/>
      <c r="K202" s="78"/>
      <c r="L202" s="38"/>
      <c r="M202" s="38"/>
    </row>
    <row r="203" spans="1:13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55"/>
      <c r="K203" s="78"/>
      <c r="L203" s="38"/>
      <c r="M203" s="38"/>
    </row>
    <row r="204" spans="1:13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55"/>
      <c r="K204" s="78"/>
      <c r="L204" s="38"/>
      <c r="M204" s="38"/>
    </row>
    <row r="205" spans="1:13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55"/>
      <c r="K205" s="78"/>
      <c r="L205" s="38"/>
      <c r="M205" s="38"/>
    </row>
    <row r="206" spans="1:13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55"/>
      <c r="K206" s="78"/>
      <c r="L206" s="38"/>
      <c r="M206" s="38"/>
    </row>
    <row r="207" spans="1:13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55"/>
      <c r="K207" s="78"/>
      <c r="L207" s="38"/>
      <c r="M207" s="38"/>
    </row>
    <row r="208" spans="1:13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55"/>
      <c r="K208" s="78"/>
      <c r="L208" s="38"/>
      <c r="M208" s="38"/>
    </row>
    <row r="209" spans="1:13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55"/>
      <c r="K209" s="78"/>
      <c r="L209" s="38"/>
      <c r="M209" s="38"/>
    </row>
    <row r="210" spans="1:13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55"/>
      <c r="K210" s="78"/>
      <c r="L210" s="38"/>
      <c r="M210" s="38"/>
    </row>
    <row r="211" spans="1:13" s="6" customFormat="1" ht="42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55"/>
      <c r="K211" s="78"/>
      <c r="L211" s="38"/>
      <c r="M211" s="38"/>
    </row>
    <row r="212" spans="1:13" s="6" customFormat="1" ht="42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55"/>
      <c r="K212" s="78"/>
      <c r="L212" s="38"/>
      <c r="M212" s="38"/>
    </row>
    <row r="213" spans="1:13" s="6" customFormat="1" ht="42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55"/>
      <c r="K213" s="78"/>
      <c r="L213" s="38"/>
      <c r="M213" s="38"/>
    </row>
    <row r="214" spans="1:13" s="6" customFormat="1" ht="42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55"/>
      <c r="K214" s="78"/>
      <c r="L214" s="38"/>
      <c r="M214" s="38"/>
    </row>
    <row r="215" spans="1:13" s="6" customFormat="1" ht="4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55"/>
      <c r="K215" s="78"/>
      <c r="L215" s="38"/>
      <c r="M215" s="38"/>
    </row>
    <row r="216" spans="1:13" s="7" customFormat="1" ht="4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55"/>
      <c r="K216" s="78"/>
      <c r="L216" s="38"/>
      <c r="M216" s="38"/>
    </row>
    <row r="217" spans="1:13" s="7" customFormat="1" ht="4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55"/>
      <c r="K217" s="78"/>
      <c r="L217" s="38"/>
      <c r="M217" s="38"/>
    </row>
    <row r="218" spans="1:13" s="7" customFormat="1" ht="4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55"/>
      <c r="K218" s="78"/>
      <c r="L218" s="38"/>
      <c r="M218" s="38"/>
    </row>
    <row r="219" spans="1:13" s="7" customFormat="1" ht="69.7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55"/>
      <c r="K219" s="78"/>
      <c r="L219" s="38"/>
      <c r="M219" s="38"/>
    </row>
    <row r="220" spans="1:13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55"/>
      <c r="K220" s="78"/>
      <c r="L220" s="38"/>
      <c r="M220" s="38"/>
    </row>
    <row r="221" spans="1:13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55"/>
      <c r="K221" s="78"/>
      <c r="L221" s="38"/>
      <c r="M221" s="38"/>
    </row>
    <row r="222" spans="1:13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55"/>
      <c r="K222" s="78"/>
      <c r="L222" s="38"/>
      <c r="M222" s="38"/>
    </row>
    <row r="223" spans="1:13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55"/>
      <c r="K223" s="78"/>
      <c r="L223" s="38"/>
      <c r="M223" s="38"/>
    </row>
    <row r="224" spans="1:13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55"/>
      <c r="K224" s="78"/>
      <c r="L224" s="38"/>
      <c r="M224" s="38"/>
    </row>
    <row r="225" spans="1:13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55"/>
      <c r="K225" s="78"/>
      <c r="L225" s="38"/>
      <c r="M225" s="38"/>
    </row>
    <row r="226" spans="1:13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55"/>
      <c r="K226" s="78"/>
      <c r="L226" s="38"/>
      <c r="M226" s="38"/>
    </row>
    <row r="227" spans="1:13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55"/>
      <c r="K227" s="78"/>
      <c r="L227" s="38"/>
      <c r="M227" s="38"/>
    </row>
    <row r="228" spans="1:13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55"/>
      <c r="K228" s="78"/>
      <c r="L228" s="38"/>
      <c r="M228" s="38"/>
    </row>
    <row r="229" spans="1:13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55"/>
      <c r="K229" s="78"/>
      <c r="L229" s="38"/>
      <c r="M229" s="38"/>
    </row>
    <row r="230" spans="1:13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55"/>
      <c r="K230" s="78"/>
      <c r="L230" s="38"/>
      <c r="M230" s="38"/>
    </row>
    <row r="231" spans="1:13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55"/>
      <c r="K231" s="78"/>
      <c r="L231" s="38"/>
      <c r="M231" s="38"/>
    </row>
    <row r="232" spans="1:13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55"/>
      <c r="K232" s="78"/>
      <c r="L232" s="38"/>
      <c r="M232" s="38"/>
    </row>
    <row r="233" spans="1:13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55"/>
      <c r="K233" s="78"/>
      <c r="L233" s="38"/>
      <c r="M233" s="38"/>
    </row>
    <row r="234" spans="1:13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55"/>
      <c r="K234" s="78"/>
      <c r="L234" s="38"/>
      <c r="M234" s="38"/>
    </row>
    <row r="235" spans="1:13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55"/>
      <c r="K235" s="78"/>
      <c r="L235" s="38"/>
      <c r="M235" s="38"/>
    </row>
    <row r="236" spans="1:13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55"/>
      <c r="K236" s="78"/>
      <c r="L236" s="38"/>
      <c r="M236" s="38"/>
    </row>
    <row r="237" spans="1:13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55"/>
      <c r="K237" s="78"/>
      <c r="L237" s="38"/>
      <c r="M237" s="38"/>
    </row>
    <row r="238" spans="1:13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55"/>
      <c r="K238" s="78"/>
      <c r="L238" s="38"/>
      <c r="M238" s="38"/>
    </row>
    <row r="239" spans="1:13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55"/>
      <c r="K239" s="78"/>
      <c r="L239" s="38"/>
      <c r="M239" s="38"/>
    </row>
    <row r="240" spans="1:13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55"/>
      <c r="K240" s="78"/>
      <c r="L240" s="38"/>
      <c r="M240" s="38"/>
    </row>
    <row r="241" spans="1:13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55"/>
      <c r="K241" s="78"/>
      <c r="L241" s="38"/>
      <c r="M241" s="38"/>
    </row>
    <row r="242" spans="1:13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55"/>
      <c r="K242" s="78"/>
      <c r="L242" s="38"/>
      <c r="M242" s="38"/>
    </row>
    <row r="243" spans="1:13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55"/>
      <c r="K243" s="78"/>
      <c r="L243" s="38"/>
      <c r="M243" s="38"/>
    </row>
    <row r="244" spans="1:13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55"/>
      <c r="K244" s="78"/>
      <c r="L244" s="38"/>
      <c r="M244" s="38"/>
    </row>
    <row r="245" spans="1:13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55"/>
      <c r="K245" s="78"/>
      <c r="L245" s="38"/>
      <c r="M245" s="38"/>
    </row>
    <row r="246" spans="1:13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55"/>
      <c r="K246" s="78"/>
      <c r="L246" s="38"/>
      <c r="M246" s="38"/>
    </row>
    <row r="247" spans="1:13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55"/>
      <c r="K247" s="78"/>
      <c r="L247" s="38"/>
      <c r="M247" s="38"/>
    </row>
    <row r="248" spans="1:13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55"/>
      <c r="K248" s="78"/>
      <c r="L248" s="38"/>
      <c r="M248" s="38"/>
    </row>
    <row r="249" spans="1:13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55"/>
      <c r="K249" s="78"/>
      <c r="L249" s="38"/>
      <c r="M249" s="38"/>
    </row>
    <row r="250" spans="1:13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55"/>
      <c r="K250" s="78"/>
      <c r="L250" s="38"/>
      <c r="M250" s="38"/>
    </row>
    <row r="251" spans="1:13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55"/>
      <c r="K251" s="78"/>
      <c r="L251" s="38"/>
      <c r="M251" s="38"/>
    </row>
    <row r="252" spans="1:13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55"/>
      <c r="K252" s="78"/>
      <c r="L252" s="38"/>
      <c r="M252" s="38"/>
    </row>
    <row r="253" spans="1:13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55"/>
      <c r="K253" s="78"/>
      <c r="L253" s="38"/>
      <c r="M253" s="38"/>
    </row>
    <row r="254" spans="1:13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55"/>
      <c r="K254" s="78"/>
      <c r="L254" s="38"/>
      <c r="M254" s="38"/>
    </row>
    <row r="255" spans="1:13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55"/>
      <c r="K255" s="78"/>
      <c r="L255" s="38"/>
      <c r="M255" s="38"/>
    </row>
    <row r="256" spans="1:13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55"/>
      <c r="K256" s="78"/>
      <c r="L256" s="38"/>
      <c r="M256" s="38"/>
    </row>
    <row r="257" spans="1:13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55"/>
      <c r="K257" s="78"/>
      <c r="L257" s="38"/>
      <c r="M257" s="38"/>
    </row>
    <row r="258" spans="1:13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55"/>
      <c r="K258" s="78"/>
      <c r="L258" s="38"/>
      <c r="M258" s="38"/>
    </row>
    <row r="259" spans="1:13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55"/>
      <c r="K259" s="78"/>
      <c r="L259" s="38"/>
      <c r="M259" s="38"/>
    </row>
    <row r="260" spans="1:13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55"/>
      <c r="K260" s="78"/>
      <c r="L260" s="38"/>
      <c r="M260" s="38"/>
    </row>
    <row r="261" spans="1:13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55"/>
      <c r="K261" s="78"/>
      <c r="L261" s="38"/>
      <c r="M261" s="38"/>
    </row>
    <row r="262" spans="1:13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55"/>
      <c r="K262" s="78"/>
      <c r="L262" s="38"/>
      <c r="M262" s="38"/>
    </row>
    <row r="263" spans="1:13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55"/>
      <c r="K263" s="78"/>
      <c r="L263" s="38"/>
      <c r="M263" s="38"/>
    </row>
    <row r="264" spans="1:13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55"/>
      <c r="K264" s="78"/>
      <c r="L264" s="38"/>
      <c r="M264" s="38"/>
    </row>
    <row r="265" spans="1:13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55"/>
      <c r="K265" s="78"/>
      <c r="L265" s="38"/>
      <c r="M265" s="38"/>
    </row>
    <row r="266" spans="1:13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55"/>
      <c r="K266" s="78"/>
      <c r="L266" s="38"/>
      <c r="M266" s="38"/>
    </row>
    <row r="267" spans="1:13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55"/>
      <c r="K267" s="78"/>
      <c r="L267" s="38"/>
      <c r="M267" s="38"/>
    </row>
    <row r="268" spans="1:13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55"/>
      <c r="K268" s="78"/>
      <c r="L268" s="38"/>
      <c r="M268" s="38"/>
    </row>
    <row r="269" spans="1:13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55"/>
      <c r="K269" s="78"/>
      <c r="L269" s="38"/>
      <c r="M269" s="38"/>
    </row>
    <row r="270" spans="1:13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55"/>
      <c r="K270" s="78"/>
      <c r="L270" s="38"/>
      <c r="M270" s="38"/>
    </row>
    <row r="271" spans="1:13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55"/>
      <c r="K271" s="78"/>
      <c r="L271" s="38"/>
      <c r="M271" s="38"/>
    </row>
    <row r="272" spans="1:13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55"/>
      <c r="K272" s="78"/>
      <c r="L272" s="38"/>
      <c r="M272" s="38"/>
    </row>
    <row r="273" spans="1:13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55"/>
      <c r="K273" s="78"/>
      <c r="L273" s="38"/>
      <c r="M273" s="38"/>
    </row>
    <row r="274" spans="1:13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55"/>
      <c r="K274" s="78"/>
      <c r="L274" s="38"/>
      <c r="M274" s="38"/>
    </row>
    <row r="275" spans="1:13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55"/>
      <c r="K275" s="78"/>
      <c r="L275" s="38"/>
      <c r="M275" s="38"/>
    </row>
    <row r="276" spans="1:13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55"/>
      <c r="K276" s="78"/>
      <c r="L276" s="38"/>
      <c r="M276" s="38"/>
    </row>
    <row r="277" spans="1:13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55"/>
      <c r="K277" s="78"/>
      <c r="L277" s="38"/>
      <c r="M277" s="38"/>
    </row>
    <row r="278" spans="1:13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55"/>
      <c r="K278" s="78"/>
      <c r="L278" s="38"/>
      <c r="M278" s="38"/>
    </row>
    <row r="279" spans="1:13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55"/>
      <c r="K279" s="78"/>
      <c r="L279" s="38"/>
      <c r="M279" s="38"/>
    </row>
    <row r="280" spans="1:13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55"/>
      <c r="K280" s="78"/>
      <c r="L280" s="38"/>
      <c r="M280" s="38"/>
    </row>
    <row r="281" spans="1:13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55"/>
      <c r="K281" s="78"/>
      <c r="L281" s="38"/>
      <c r="M281" s="38"/>
    </row>
    <row r="282" spans="1:13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55"/>
      <c r="K282" s="78"/>
      <c r="L282" s="38"/>
      <c r="M282" s="38"/>
    </row>
    <row r="283" spans="1:13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55"/>
      <c r="K283" s="78"/>
      <c r="L283" s="38"/>
      <c r="M283" s="38"/>
    </row>
    <row r="284" spans="1:13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55"/>
      <c r="K284" s="78"/>
      <c r="L284" s="38"/>
      <c r="M284" s="38"/>
    </row>
    <row r="285" spans="1:13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55"/>
      <c r="K285" s="78"/>
      <c r="L285" s="38"/>
      <c r="M285" s="38"/>
    </row>
    <row r="286" spans="1:13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55"/>
      <c r="K286" s="78"/>
      <c r="L286" s="38"/>
      <c r="M286" s="38"/>
    </row>
    <row r="287" spans="1:13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55"/>
      <c r="K287" s="78"/>
      <c r="L287" s="38"/>
      <c r="M287" s="38"/>
    </row>
    <row r="288" spans="1:13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55"/>
      <c r="K288" s="78"/>
      <c r="L288" s="38"/>
      <c r="M288" s="38"/>
    </row>
    <row r="289" spans="1:13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55"/>
      <c r="K289" s="78"/>
      <c r="L289" s="38"/>
      <c r="M289" s="38"/>
    </row>
    <row r="290" spans="1:13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55"/>
      <c r="K290" s="78"/>
      <c r="L290" s="38"/>
      <c r="M290" s="38"/>
    </row>
    <row r="291" spans="1:13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55"/>
      <c r="K291" s="78"/>
      <c r="L291" s="38"/>
      <c r="M291" s="38"/>
    </row>
    <row r="292" spans="1:13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55"/>
      <c r="K292" s="78"/>
      <c r="L292" s="38"/>
      <c r="M292" s="38"/>
    </row>
    <row r="293" spans="1:13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55"/>
      <c r="K293" s="78"/>
      <c r="L293" s="38"/>
      <c r="M293" s="38"/>
    </row>
    <row r="294" spans="1:13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55"/>
      <c r="K294" s="78"/>
      <c r="L294" s="38"/>
      <c r="M294" s="38"/>
    </row>
    <row r="295" spans="1:13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55"/>
      <c r="K295" s="78"/>
      <c r="L295" s="38"/>
      <c r="M295" s="38"/>
    </row>
    <row r="296" spans="1:13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55"/>
      <c r="K296" s="78"/>
      <c r="L296" s="38"/>
      <c r="M296" s="38"/>
    </row>
    <row r="297" spans="1:13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55"/>
      <c r="K297" s="78"/>
      <c r="L297" s="38"/>
      <c r="M297" s="38"/>
    </row>
    <row r="298" spans="1:13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55"/>
      <c r="K298" s="78"/>
      <c r="L298" s="38"/>
      <c r="M298" s="38"/>
    </row>
    <row r="299" spans="1:13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55"/>
      <c r="K299" s="78"/>
      <c r="L299" s="38"/>
      <c r="M299" s="38"/>
    </row>
    <row r="300" spans="1:13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55"/>
      <c r="K300" s="78"/>
      <c r="L300" s="38"/>
      <c r="M300" s="38"/>
    </row>
    <row r="301" spans="1:13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55"/>
      <c r="K301" s="78"/>
      <c r="L301" s="38"/>
      <c r="M301" s="38"/>
    </row>
    <row r="302" spans="1:13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55"/>
      <c r="K302" s="78"/>
      <c r="L302" s="38"/>
      <c r="M302" s="38"/>
    </row>
    <row r="303" spans="1:13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55"/>
      <c r="K303" s="78"/>
      <c r="L303" s="38"/>
      <c r="M303" s="38"/>
    </row>
    <row r="304" spans="1:13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55"/>
      <c r="K304" s="78"/>
      <c r="L304" s="38"/>
      <c r="M304" s="38"/>
    </row>
    <row r="305" spans="1:13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55"/>
      <c r="K305" s="78"/>
      <c r="L305" s="38"/>
      <c r="M305" s="38"/>
    </row>
    <row r="306" spans="1:13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55"/>
      <c r="K306" s="78"/>
      <c r="L306" s="38"/>
      <c r="M306" s="38"/>
    </row>
    <row r="307" spans="1:13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55"/>
      <c r="K307" s="78"/>
      <c r="L307" s="38"/>
      <c r="M307" s="38"/>
    </row>
    <row r="308" spans="1:13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55"/>
      <c r="K308" s="78"/>
      <c r="L308" s="38"/>
      <c r="M308" s="38"/>
    </row>
    <row r="309" spans="1:13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55"/>
      <c r="K309" s="78"/>
      <c r="L309" s="38"/>
      <c r="M309" s="38"/>
    </row>
    <row r="310" spans="1:13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55"/>
      <c r="K310" s="78"/>
      <c r="L310" s="38"/>
      <c r="M310" s="38"/>
    </row>
    <row r="311" spans="1:13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55"/>
      <c r="K311" s="78"/>
      <c r="L311" s="38"/>
      <c r="M311" s="38"/>
    </row>
    <row r="312" spans="1:13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55"/>
      <c r="K312" s="78"/>
      <c r="L312" s="38"/>
      <c r="M312" s="38"/>
    </row>
    <row r="313" spans="1:13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55"/>
      <c r="K313" s="78"/>
      <c r="L313" s="38"/>
      <c r="M313" s="38"/>
    </row>
    <row r="314" spans="1:13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55"/>
      <c r="K314" s="78"/>
      <c r="L314" s="38"/>
      <c r="M314" s="38"/>
    </row>
    <row r="315" spans="1:13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55"/>
      <c r="K315" s="78"/>
      <c r="L315" s="38"/>
      <c r="M315" s="38"/>
    </row>
    <row r="316" spans="1:13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55"/>
      <c r="K316" s="78"/>
      <c r="L316" s="38"/>
      <c r="M316" s="38"/>
    </row>
    <row r="317" spans="1:13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55"/>
      <c r="K317" s="78"/>
      <c r="L317" s="38"/>
      <c r="M317" s="38"/>
    </row>
    <row r="318" spans="1:13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55"/>
      <c r="K318" s="78"/>
      <c r="L318" s="38"/>
      <c r="M318" s="38"/>
    </row>
    <row r="319" spans="1:13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55"/>
      <c r="K319" s="78"/>
      <c r="L319" s="38"/>
      <c r="M319" s="38"/>
    </row>
    <row r="320" spans="1:13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55"/>
      <c r="K320" s="78"/>
      <c r="L320" s="38"/>
      <c r="M320" s="38"/>
    </row>
    <row r="321" spans="1:13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55"/>
      <c r="K321" s="78"/>
      <c r="L321" s="38"/>
      <c r="M321" s="38"/>
    </row>
    <row r="322" spans="1:13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55"/>
      <c r="K322" s="78"/>
      <c r="L322" s="38"/>
      <c r="M322" s="38"/>
    </row>
    <row r="323" spans="1:13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55"/>
      <c r="K323" s="78"/>
      <c r="L323" s="38"/>
      <c r="M323" s="38"/>
    </row>
    <row r="324" spans="1:13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55"/>
      <c r="K324" s="78"/>
      <c r="L324" s="38"/>
      <c r="M324" s="38"/>
    </row>
    <row r="325" spans="1:13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55"/>
      <c r="K325" s="78"/>
      <c r="L325" s="38"/>
      <c r="M325" s="38"/>
    </row>
    <row r="326" spans="1:13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55"/>
      <c r="K326" s="78"/>
      <c r="L326" s="38"/>
      <c r="M326" s="38"/>
    </row>
    <row r="327" spans="1:13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55"/>
      <c r="K327" s="78"/>
      <c r="L327" s="38"/>
      <c r="M327" s="38"/>
    </row>
    <row r="328" spans="1:13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55"/>
      <c r="K328" s="78"/>
      <c r="L328" s="38"/>
      <c r="M328" s="38"/>
    </row>
    <row r="329" spans="1:13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55"/>
      <c r="K329" s="78"/>
      <c r="L329" s="38"/>
      <c r="M329" s="38"/>
    </row>
    <row r="330" spans="1:13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55"/>
      <c r="K330" s="78"/>
      <c r="L330" s="38"/>
      <c r="M330" s="38"/>
    </row>
    <row r="331" spans="1:13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55"/>
      <c r="K331" s="78"/>
      <c r="L331" s="38"/>
      <c r="M331" s="38"/>
    </row>
    <row r="332" spans="1:13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55"/>
      <c r="K332" s="78"/>
      <c r="L332" s="38"/>
      <c r="M332" s="38"/>
    </row>
    <row r="333" spans="1:13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55"/>
      <c r="K333" s="78"/>
      <c r="L333" s="38"/>
      <c r="M333" s="38"/>
    </row>
    <row r="334" spans="1:13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55"/>
      <c r="K334" s="78"/>
      <c r="L334" s="38"/>
      <c r="M334" s="38"/>
    </row>
    <row r="335" spans="1:13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55"/>
      <c r="K335" s="78"/>
      <c r="L335" s="38"/>
      <c r="M335" s="38"/>
    </row>
    <row r="336" spans="1:13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55"/>
      <c r="K336" s="78"/>
      <c r="L336" s="38"/>
      <c r="M336" s="38"/>
    </row>
    <row r="337" spans="1:13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55"/>
      <c r="K337" s="78"/>
      <c r="L337" s="38"/>
      <c r="M337" s="38"/>
    </row>
    <row r="338" spans="1:13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55"/>
      <c r="K338" s="78"/>
      <c r="L338" s="38"/>
      <c r="M338" s="38"/>
    </row>
    <row r="339" spans="1:13" s="6" customFormat="1" ht="50.2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55"/>
      <c r="K339" s="78"/>
      <c r="L339" s="38"/>
      <c r="M339" s="38"/>
    </row>
    <row r="340" spans="1:13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55"/>
      <c r="K340" s="78"/>
      <c r="L340" s="38"/>
      <c r="M340" s="38"/>
    </row>
    <row r="341" spans="1:13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55"/>
      <c r="K341" s="78"/>
      <c r="L341" s="38"/>
      <c r="M341" s="38"/>
    </row>
    <row r="342" spans="1:13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55"/>
      <c r="K342" s="78"/>
      <c r="L342" s="38"/>
      <c r="M342" s="38"/>
    </row>
    <row r="343" spans="1:13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55"/>
      <c r="K343" s="78"/>
      <c r="L343" s="38"/>
      <c r="M343" s="38"/>
    </row>
    <row r="344" spans="1:13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55"/>
      <c r="K344" s="78"/>
      <c r="L344" s="38"/>
      <c r="M344" s="38"/>
    </row>
    <row r="345" spans="1:13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55"/>
      <c r="K345" s="78"/>
      <c r="L345" s="38"/>
      <c r="M345" s="38"/>
    </row>
    <row r="346" spans="1:13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55"/>
      <c r="K346" s="78"/>
      <c r="L346" s="38"/>
      <c r="M346" s="38"/>
    </row>
    <row r="347" spans="1:13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55"/>
      <c r="K347" s="78"/>
      <c r="L347" s="38"/>
      <c r="M347" s="38"/>
    </row>
    <row r="348" spans="1:13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55"/>
      <c r="K348" s="78"/>
      <c r="L348" s="38"/>
      <c r="M348" s="38"/>
    </row>
    <row r="349" spans="1:13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55"/>
      <c r="K349" s="78"/>
      <c r="L349" s="38"/>
      <c r="M349" s="38"/>
    </row>
    <row r="350" spans="1:13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55"/>
      <c r="K350" s="78"/>
      <c r="L350" s="38"/>
      <c r="M350" s="38"/>
    </row>
    <row r="351" spans="1:13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55"/>
      <c r="K351" s="78"/>
      <c r="L351" s="38"/>
      <c r="M351" s="38"/>
    </row>
    <row r="352" spans="1:13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55"/>
      <c r="K352" s="78"/>
      <c r="L352" s="38"/>
      <c r="M352" s="38"/>
    </row>
    <row r="353" spans="1:13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55"/>
      <c r="K353" s="78"/>
      <c r="L353" s="38"/>
      <c r="M353" s="38"/>
    </row>
    <row r="354" spans="1:13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55"/>
      <c r="K354" s="78"/>
      <c r="L354" s="38"/>
      <c r="M354" s="38"/>
    </row>
    <row r="355" spans="1:13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55"/>
      <c r="K355" s="78"/>
      <c r="L355" s="38"/>
      <c r="M355" s="38"/>
    </row>
    <row r="356" spans="1:13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55"/>
      <c r="K356" s="78"/>
      <c r="L356" s="38"/>
      <c r="M356" s="38"/>
    </row>
    <row r="357" spans="1:13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55"/>
      <c r="K357" s="78"/>
      <c r="L357" s="38"/>
      <c r="M357" s="38"/>
    </row>
    <row r="358" spans="1:13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55"/>
      <c r="K358" s="78"/>
      <c r="L358" s="38"/>
      <c r="M358" s="38"/>
    </row>
    <row r="359" spans="1:13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55"/>
      <c r="K359" s="78"/>
      <c r="L359" s="38"/>
      <c r="M359" s="38"/>
    </row>
    <row r="360" spans="1:13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55"/>
      <c r="K360" s="78"/>
      <c r="L360" s="38"/>
      <c r="M360" s="38"/>
    </row>
    <row r="361" spans="1:13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55"/>
      <c r="K361" s="78"/>
      <c r="L361" s="38"/>
      <c r="M361" s="38"/>
    </row>
    <row r="362" spans="1:13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55"/>
      <c r="K362" s="78"/>
      <c r="L362" s="38"/>
      <c r="M362" s="38"/>
    </row>
    <row r="363" spans="1:13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55"/>
      <c r="K363" s="78"/>
      <c r="L363" s="38"/>
      <c r="M363" s="38"/>
    </row>
    <row r="364" spans="1:13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55"/>
      <c r="K364" s="78"/>
      <c r="L364" s="38"/>
      <c r="M364" s="38"/>
    </row>
    <row r="365" spans="1:13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55"/>
      <c r="K365" s="78"/>
      <c r="L365" s="38"/>
      <c r="M365" s="38"/>
    </row>
    <row r="366" spans="1:13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55"/>
      <c r="K366" s="78"/>
      <c r="L366" s="38"/>
      <c r="M366" s="38"/>
    </row>
    <row r="367" spans="1:13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55"/>
      <c r="K367" s="78"/>
      <c r="L367" s="38"/>
      <c r="M367" s="38"/>
    </row>
    <row r="368" spans="1:13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55"/>
      <c r="K368" s="78"/>
      <c r="L368" s="38"/>
      <c r="M368" s="38"/>
    </row>
    <row r="369" spans="1:13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55"/>
      <c r="K369" s="78"/>
      <c r="L369" s="38"/>
      <c r="M369" s="38"/>
    </row>
    <row r="370" spans="1:13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55"/>
      <c r="K370" s="78"/>
      <c r="L370" s="38"/>
      <c r="M370" s="38"/>
    </row>
    <row r="371" spans="1:13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55"/>
      <c r="K371" s="78"/>
      <c r="L371" s="38"/>
      <c r="M371" s="38"/>
    </row>
    <row r="372" spans="1:13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55"/>
      <c r="K372" s="78"/>
      <c r="L372" s="38"/>
      <c r="M372" s="38"/>
    </row>
    <row r="373" spans="1:13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55"/>
      <c r="K373" s="78"/>
      <c r="L373" s="38"/>
      <c r="M373" s="38"/>
    </row>
    <row r="374" spans="1:13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55"/>
      <c r="K374" s="78"/>
      <c r="L374" s="38"/>
      <c r="M374" s="38"/>
    </row>
    <row r="375" spans="1:13" s="2" customFormat="1" ht="31.5" customHeight="1" x14ac:dyDescent="0.3">
      <c r="B375" s="18"/>
      <c r="C375" s="17"/>
      <c r="D375" s="11"/>
      <c r="E375" s="11"/>
      <c r="F375" s="22"/>
      <c r="G375" s="12"/>
      <c r="H375" s="12"/>
      <c r="I375" s="38"/>
      <c r="J375" s="55"/>
      <c r="K375" s="78"/>
      <c r="L375" s="38"/>
      <c r="M375" s="38"/>
    </row>
    <row r="376" spans="1:13" s="2" customFormat="1" ht="31.5" customHeight="1" x14ac:dyDescent="0.3">
      <c r="B376" s="18"/>
      <c r="C376" s="17"/>
      <c r="D376" s="11"/>
      <c r="E376" s="11"/>
      <c r="F376" s="22"/>
      <c r="G376" s="12"/>
      <c r="H376" s="12"/>
      <c r="I376" s="38"/>
      <c r="J376" s="55"/>
      <c r="K376" s="78"/>
      <c r="L376" s="38"/>
      <c r="M376" s="38"/>
    </row>
    <row r="377" spans="1:13" s="2" customFormat="1" ht="31.5" customHeight="1" x14ac:dyDescent="0.3">
      <c r="B377" s="18"/>
      <c r="C377" s="17"/>
      <c r="D377" s="11"/>
      <c r="E377" s="11"/>
      <c r="F377" s="22"/>
      <c r="G377" s="12"/>
      <c r="H377" s="12"/>
      <c r="I377" s="38"/>
      <c r="J377" s="55"/>
      <c r="K377" s="78"/>
      <c r="L377" s="38"/>
      <c r="M377" s="38"/>
    </row>
    <row r="378" spans="1:13" s="2" customFormat="1" ht="31.5" customHeight="1" x14ac:dyDescent="0.3">
      <c r="B378" s="18"/>
      <c r="C378" s="17"/>
      <c r="D378" s="11"/>
      <c r="E378" s="11"/>
      <c r="F378" s="22"/>
      <c r="G378" s="12"/>
      <c r="H378" s="12"/>
      <c r="I378" s="38"/>
      <c r="J378" s="55"/>
      <c r="K378" s="78"/>
      <c r="L378" s="38"/>
      <c r="M378" s="38"/>
    </row>
    <row r="379" spans="1:13" s="2" customFormat="1" ht="31.5" customHeight="1" x14ac:dyDescent="0.3">
      <c r="B379" s="18"/>
      <c r="C379" s="17"/>
      <c r="D379" s="11"/>
      <c r="E379" s="11"/>
      <c r="F379" s="22"/>
      <c r="G379" s="12"/>
      <c r="H379" s="12"/>
      <c r="I379" s="38"/>
      <c r="J379" s="55"/>
      <c r="K379" s="78"/>
      <c r="L379" s="38"/>
      <c r="M379" s="38"/>
    </row>
    <row r="380" spans="1:13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55"/>
      <c r="K380" s="78"/>
      <c r="L380" s="38"/>
      <c r="M380" s="38"/>
    </row>
    <row r="381" spans="1:13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55"/>
      <c r="K381" s="78"/>
      <c r="L381" s="38"/>
      <c r="M381" s="38"/>
    </row>
    <row r="382" spans="1:13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55"/>
      <c r="K382" s="78"/>
      <c r="L382" s="38"/>
      <c r="M382" s="38"/>
    </row>
    <row r="383" spans="1:13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55"/>
      <c r="K383" s="78"/>
      <c r="L383" s="38"/>
      <c r="M383" s="38"/>
    </row>
    <row r="384" spans="1:13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55"/>
      <c r="K384" s="78"/>
      <c r="L384" s="38"/>
      <c r="M384" s="38"/>
    </row>
    <row r="385" spans="1:13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55"/>
      <c r="K385" s="78"/>
      <c r="L385" s="38"/>
      <c r="M385" s="38"/>
    </row>
    <row r="386" spans="1:13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55"/>
      <c r="K386" s="78"/>
      <c r="L386" s="38"/>
      <c r="M386" s="38"/>
    </row>
    <row r="387" spans="1:13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55"/>
      <c r="K387" s="78"/>
      <c r="L387" s="38"/>
      <c r="M387" s="38"/>
    </row>
    <row r="388" spans="1:13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55"/>
      <c r="K388" s="78"/>
      <c r="L388" s="38"/>
      <c r="M388" s="38"/>
    </row>
    <row r="389" spans="1:13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55"/>
      <c r="K389" s="78"/>
      <c r="L389" s="38"/>
      <c r="M389" s="38"/>
    </row>
    <row r="390" spans="1:13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55"/>
      <c r="K390" s="78"/>
      <c r="L390" s="38"/>
      <c r="M390" s="38"/>
    </row>
    <row r="391" spans="1:13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55"/>
      <c r="K391" s="78"/>
      <c r="L391" s="38"/>
      <c r="M391" s="38"/>
    </row>
    <row r="392" spans="1:13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55"/>
      <c r="K392" s="78"/>
      <c r="L392" s="38"/>
      <c r="M392" s="38"/>
    </row>
    <row r="393" spans="1:13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55"/>
      <c r="K393" s="78"/>
      <c r="L393" s="38"/>
      <c r="M393" s="38"/>
    </row>
    <row r="394" spans="1:13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55"/>
      <c r="K394" s="78"/>
      <c r="L394" s="38"/>
      <c r="M394" s="38"/>
    </row>
    <row r="395" spans="1:13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55"/>
      <c r="K395" s="78"/>
      <c r="L395" s="38"/>
      <c r="M395" s="38"/>
    </row>
    <row r="396" spans="1:13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55"/>
      <c r="K396" s="78"/>
      <c r="L396" s="38"/>
      <c r="M396" s="38"/>
    </row>
    <row r="397" spans="1:13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55"/>
      <c r="K397" s="78"/>
      <c r="L397" s="38"/>
      <c r="M397" s="38"/>
    </row>
    <row r="398" spans="1:13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55"/>
      <c r="K398" s="78"/>
      <c r="L398" s="38"/>
      <c r="M398" s="38"/>
    </row>
    <row r="399" spans="1:13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55"/>
      <c r="K399" s="78"/>
      <c r="L399" s="38"/>
      <c r="M399" s="38"/>
    </row>
    <row r="400" spans="1:13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55"/>
      <c r="K400" s="78"/>
      <c r="L400" s="38"/>
      <c r="M400" s="38"/>
    </row>
    <row r="401" spans="1:13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55"/>
      <c r="K401" s="78"/>
      <c r="L401" s="38"/>
      <c r="M401" s="38"/>
    </row>
    <row r="402" spans="1:13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55"/>
      <c r="K402" s="78"/>
      <c r="L402" s="38"/>
      <c r="M402" s="38"/>
    </row>
    <row r="403" spans="1:13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55"/>
      <c r="K403" s="78"/>
      <c r="L403" s="38"/>
      <c r="M403" s="38"/>
    </row>
    <row r="404" spans="1:13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55"/>
      <c r="K404" s="78"/>
      <c r="L404" s="38"/>
      <c r="M404" s="38"/>
    </row>
    <row r="405" spans="1:13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55"/>
      <c r="K405" s="78"/>
      <c r="L405" s="38"/>
      <c r="M405" s="38"/>
    </row>
    <row r="406" spans="1:13" s="6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55"/>
      <c r="K406" s="78"/>
      <c r="L406" s="38"/>
      <c r="M406" s="38"/>
    </row>
    <row r="407" spans="1:13" s="6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55"/>
      <c r="K407" s="78"/>
      <c r="L407" s="38"/>
      <c r="M407" s="38"/>
    </row>
    <row r="408" spans="1:13" s="6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55"/>
      <c r="K408" s="78"/>
      <c r="L408" s="38"/>
      <c r="M408" s="38"/>
    </row>
    <row r="409" spans="1:13" s="6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55"/>
      <c r="K409" s="78"/>
      <c r="L409" s="38"/>
      <c r="M409" s="38"/>
    </row>
    <row r="410" spans="1:13" s="2" customFormat="1" ht="31.5" customHeight="1" x14ac:dyDescent="0.3">
      <c r="B410" s="18"/>
      <c r="C410" s="17"/>
      <c r="D410" s="11"/>
      <c r="E410" s="11"/>
      <c r="F410" s="22"/>
      <c r="G410" s="12"/>
      <c r="H410" s="12"/>
      <c r="I410" s="38"/>
      <c r="J410" s="55"/>
      <c r="K410" s="78"/>
      <c r="L410" s="38"/>
      <c r="M410" s="38"/>
    </row>
    <row r="411" spans="1:13" s="2" customFormat="1" ht="31.5" customHeight="1" x14ac:dyDescent="0.3">
      <c r="B411" s="18"/>
      <c r="C411" s="17"/>
      <c r="D411" s="11"/>
      <c r="E411" s="11"/>
      <c r="F411" s="22"/>
      <c r="G411" s="12"/>
      <c r="H411" s="12"/>
      <c r="I411" s="38"/>
      <c r="J411" s="55"/>
      <c r="K411" s="78"/>
      <c r="L411" s="38"/>
      <c r="M411" s="38"/>
    </row>
    <row r="412" spans="1:13" s="2" customFormat="1" ht="31.5" customHeight="1" x14ac:dyDescent="0.3">
      <c r="B412" s="18"/>
      <c r="C412" s="17"/>
      <c r="D412" s="11"/>
      <c r="E412" s="11"/>
      <c r="F412" s="22"/>
      <c r="G412" s="12"/>
      <c r="H412" s="12"/>
      <c r="I412" s="38"/>
      <c r="J412" s="55"/>
      <c r="K412" s="78"/>
      <c r="L412" s="38"/>
      <c r="M412" s="38"/>
    </row>
    <row r="413" spans="1:13" s="2" customFormat="1" ht="31.5" customHeight="1" x14ac:dyDescent="0.3">
      <c r="B413" s="18"/>
      <c r="C413" s="17"/>
      <c r="D413" s="11"/>
      <c r="E413" s="11"/>
      <c r="F413" s="22"/>
      <c r="G413" s="12"/>
      <c r="H413" s="12"/>
      <c r="I413" s="38"/>
      <c r="J413" s="55"/>
      <c r="K413" s="78"/>
      <c r="L413" s="38"/>
      <c r="M413" s="38"/>
    </row>
    <row r="414" spans="1:13" s="2" customFormat="1" ht="31.5" customHeight="1" x14ac:dyDescent="0.3">
      <c r="B414" s="18"/>
      <c r="C414" s="17"/>
      <c r="D414" s="11"/>
      <c r="E414" s="11"/>
      <c r="F414" s="22"/>
      <c r="G414" s="12"/>
      <c r="H414" s="12"/>
      <c r="I414" s="38"/>
      <c r="J414" s="55"/>
      <c r="K414" s="78"/>
      <c r="L414" s="38"/>
      <c r="M414" s="38"/>
    </row>
    <row r="415" spans="1:13" s="7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55"/>
      <c r="K415" s="78"/>
      <c r="L415" s="38"/>
      <c r="M415" s="38"/>
    </row>
    <row r="416" spans="1:13" s="7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55"/>
      <c r="K416" s="78"/>
      <c r="L416" s="38"/>
      <c r="M416" s="38"/>
    </row>
    <row r="417" spans="1:13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55"/>
      <c r="K417" s="78"/>
      <c r="L417" s="38"/>
      <c r="M417" s="38"/>
    </row>
    <row r="418" spans="1:13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55"/>
      <c r="K418" s="78"/>
      <c r="L418" s="38"/>
      <c r="M418" s="38"/>
    </row>
    <row r="419" spans="1:13" s="7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55"/>
      <c r="K419" s="78"/>
      <c r="L419" s="38"/>
      <c r="M419" s="38"/>
    </row>
    <row r="420" spans="1:13" s="7" customFormat="1" ht="31.5" customHeight="1" x14ac:dyDescent="0.3">
      <c r="A420" s="27"/>
      <c r="B420" s="18"/>
      <c r="C420" s="17"/>
      <c r="D420" s="11"/>
      <c r="E420" s="11"/>
      <c r="F420" s="22"/>
      <c r="G420" s="12"/>
      <c r="H420" s="12"/>
      <c r="I420" s="38"/>
      <c r="J420" s="55"/>
      <c r="K420" s="78"/>
      <c r="L420" s="38"/>
      <c r="M420" s="38"/>
    </row>
    <row r="421" spans="1:13" s="7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55"/>
      <c r="K421" s="78"/>
      <c r="L421" s="38"/>
      <c r="M421" s="38"/>
    </row>
    <row r="422" spans="1:13" s="7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55"/>
      <c r="K422" s="78"/>
      <c r="L422" s="38"/>
      <c r="M422" s="38"/>
    </row>
    <row r="423" spans="1:13" s="7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55"/>
      <c r="K423" s="78"/>
      <c r="L423" s="38"/>
      <c r="M423" s="38"/>
    </row>
    <row r="424" spans="1:13" s="7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55"/>
      <c r="K424" s="78"/>
      <c r="L424" s="38"/>
      <c r="M424" s="38"/>
    </row>
    <row r="425" spans="1:13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55"/>
      <c r="K425" s="78"/>
      <c r="L425" s="38"/>
      <c r="M425" s="38"/>
    </row>
    <row r="426" spans="1:13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55"/>
      <c r="K426" s="78"/>
      <c r="L426" s="38"/>
      <c r="M426" s="38"/>
    </row>
    <row r="427" spans="1:13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55"/>
      <c r="K427" s="78"/>
      <c r="L427" s="38"/>
      <c r="M427" s="38"/>
    </row>
    <row r="428" spans="1:13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55"/>
      <c r="K428" s="78"/>
      <c r="L428" s="38"/>
      <c r="M428" s="38"/>
    </row>
    <row r="429" spans="1:13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55"/>
      <c r="K429" s="78"/>
      <c r="L429" s="38"/>
      <c r="M429" s="38"/>
    </row>
    <row r="430" spans="1:13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55"/>
      <c r="K430" s="78"/>
      <c r="L430" s="38"/>
      <c r="M430" s="38"/>
    </row>
    <row r="431" spans="1:13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55"/>
      <c r="K431" s="78"/>
      <c r="L431" s="38"/>
      <c r="M431" s="38"/>
    </row>
    <row r="432" spans="1:13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55"/>
      <c r="K432" s="78"/>
      <c r="L432" s="38"/>
      <c r="M432" s="38"/>
    </row>
    <row r="433" spans="1:13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55"/>
      <c r="K433" s="78"/>
      <c r="L433" s="38"/>
      <c r="M433" s="38"/>
    </row>
    <row r="434" spans="1:13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55"/>
      <c r="K434" s="78"/>
      <c r="L434" s="38"/>
      <c r="M434" s="38"/>
    </row>
    <row r="435" spans="1:13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55"/>
      <c r="K435" s="78"/>
      <c r="L435" s="38"/>
      <c r="M435" s="38"/>
    </row>
    <row r="436" spans="1:13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55"/>
      <c r="K436" s="78"/>
      <c r="L436" s="38"/>
      <c r="M436" s="38"/>
    </row>
    <row r="437" spans="1:13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55"/>
      <c r="K437" s="78"/>
      <c r="L437" s="38"/>
      <c r="M437" s="38"/>
    </row>
    <row r="438" spans="1:13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55"/>
      <c r="K438" s="78"/>
      <c r="L438" s="38"/>
      <c r="M438" s="38"/>
    </row>
    <row r="439" spans="1:13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55"/>
      <c r="K439" s="78"/>
      <c r="L439" s="38"/>
      <c r="M439" s="38"/>
    </row>
    <row r="440" spans="1:13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55"/>
      <c r="K440" s="78"/>
      <c r="L440" s="38"/>
      <c r="M440" s="38"/>
    </row>
    <row r="441" spans="1:13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55"/>
      <c r="K441" s="78"/>
      <c r="L441" s="38"/>
      <c r="M441" s="38"/>
    </row>
    <row r="442" spans="1:13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55"/>
      <c r="K442" s="78"/>
      <c r="L442" s="38"/>
      <c r="M442" s="38"/>
    </row>
    <row r="443" spans="1:13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55"/>
      <c r="K443" s="78"/>
      <c r="L443" s="38"/>
      <c r="M443" s="38"/>
    </row>
    <row r="444" spans="1:13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55"/>
      <c r="K444" s="78"/>
      <c r="L444" s="38"/>
      <c r="M444" s="38"/>
    </row>
    <row r="445" spans="1:13" s="7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55"/>
      <c r="K445" s="78"/>
      <c r="L445" s="38"/>
      <c r="M445" s="38"/>
    </row>
    <row r="446" spans="1:13" s="7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55"/>
      <c r="K446" s="78"/>
      <c r="L446" s="38"/>
      <c r="M446" s="38"/>
    </row>
    <row r="447" spans="1:13" s="7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55"/>
      <c r="K447" s="78"/>
      <c r="L447" s="38"/>
      <c r="M447" s="38"/>
    </row>
    <row r="448" spans="1:13" s="7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55"/>
      <c r="K448" s="78"/>
      <c r="L448" s="38"/>
      <c r="M448" s="38"/>
    </row>
    <row r="449" spans="1:13" s="7" customFormat="1" ht="72.7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55"/>
      <c r="K449" s="78"/>
      <c r="L449" s="38"/>
      <c r="M449" s="38"/>
    </row>
    <row r="450" spans="1:13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55"/>
      <c r="K450" s="78"/>
      <c r="L450" s="38"/>
      <c r="M450" s="38"/>
    </row>
    <row r="451" spans="1:13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55"/>
      <c r="K451" s="78"/>
      <c r="L451" s="38"/>
      <c r="M451" s="38"/>
    </row>
    <row r="452" spans="1:13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55"/>
      <c r="K452" s="78"/>
      <c r="L452" s="38"/>
      <c r="M452" s="38"/>
    </row>
    <row r="453" spans="1:13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55"/>
      <c r="K453" s="78"/>
      <c r="L453" s="38"/>
      <c r="M453" s="38"/>
    </row>
    <row r="454" spans="1:13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55"/>
      <c r="K454" s="78"/>
      <c r="L454" s="38"/>
      <c r="M454" s="38"/>
    </row>
    <row r="455" spans="1:13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55"/>
      <c r="K455" s="78"/>
      <c r="L455" s="38"/>
      <c r="M455" s="38"/>
    </row>
    <row r="456" spans="1:13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55"/>
      <c r="K456" s="78"/>
      <c r="L456" s="38"/>
      <c r="M456" s="38"/>
    </row>
    <row r="457" spans="1:13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55"/>
      <c r="K457" s="78"/>
      <c r="L457" s="38"/>
      <c r="M457" s="38"/>
    </row>
    <row r="458" spans="1:13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55"/>
      <c r="K458" s="78"/>
      <c r="L458" s="38"/>
      <c r="M458" s="38"/>
    </row>
    <row r="459" spans="1:13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55"/>
      <c r="K459" s="78"/>
      <c r="L459" s="38"/>
      <c r="M459" s="38"/>
    </row>
    <row r="460" spans="1:13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55"/>
      <c r="K460" s="78"/>
      <c r="L460" s="38"/>
      <c r="M460" s="38"/>
    </row>
    <row r="461" spans="1:13" s="6" customFormat="1" ht="31.5" customHeight="1" x14ac:dyDescent="0.3">
      <c r="A461" s="2"/>
      <c r="B461" s="18"/>
      <c r="C461" s="17"/>
      <c r="D461" s="11"/>
      <c r="E461" s="11"/>
      <c r="F461" s="22"/>
      <c r="G461" s="12"/>
      <c r="H461" s="12"/>
      <c r="I461" s="38"/>
      <c r="J461" s="55"/>
      <c r="K461" s="78"/>
      <c r="L461" s="38"/>
      <c r="M461" s="38"/>
    </row>
    <row r="462" spans="1:13" s="6" customFormat="1" ht="31.5" customHeight="1" x14ac:dyDescent="0.3">
      <c r="A462" s="2"/>
      <c r="B462" s="18"/>
      <c r="C462" s="17"/>
      <c r="D462" s="11"/>
      <c r="E462" s="11"/>
      <c r="F462" s="22"/>
      <c r="G462" s="12"/>
      <c r="H462" s="12"/>
      <c r="I462" s="38"/>
      <c r="J462" s="55"/>
      <c r="K462" s="78"/>
      <c r="L462" s="38"/>
      <c r="M462" s="38"/>
    </row>
    <row r="463" spans="1:13" s="6" customFormat="1" ht="31.5" customHeight="1" x14ac:dyDescent="0.3">
      <c r="A463" s="2"/>
      <c r="B463" s="18"/>
      <c r="C463" s="17"/>
      <c r="D463" s="11"/>
      <c r="E463" s="11"/>
      <c r="F463" s="22"/>
      <c r="G463" s="12"/>
      <c r="H463" s="12"/>
      <c r="I463" s="38"/>
      <c r="J463" s="55"/>
      <c r="K463" s="78"/>
      <c r="L463" s="38"/>
      <c r="M463" s="38"/>
    </row>
    <row r="464" spans="1:13" s="6" customFormat="1" ht="31.5" customHeight="1" x14ac:dyDescent="0.3">
      <c r="A464" s="2"/>
      <c r="B464" s="18"/>
      <c r="C464" s="17"/>
      <c r="D464" s="11"/>
      <c r="E464" s="11"/>
      <c r="F464" s="22"/>
      <c r="G464" s="12"/>
      <c r="H464" s="12"/>
      <c r="I464" s="38"/>
      <c r="J464" s="55"/>
      <c r="K464" s="78"/>
      <c r="L464" s="38"/>
      <c r="M464" s="38"/>
    </row>
    <row r="465" spans="1:21" s="8" customFormat="1" ht="31.5" customHeight="1" x14ac:dyDescent="0.3">
      <c r="A465" s="1"/>
      <c r="B465" s="18"/>
      <c r="C465" s="17"/>
      <c r="D465" s="11"/>
      <c r="E465" s="11"/>
      <c r="F465" s="22"/>
      <c r="G465" s="12"/>
      <c r="H465" s="12"/>
      <c r="I465" s="38"/>
      <c r="J465" s="55"/>
      <c r="K465" s="78"/>
      <c r="L465" s="38"/>
      <c r="M465" s="38"/>
    </row>
    <row r="466" spans="1:21" s="8" customFormat="1" ht="31.5" customHeight="1" x14ac:dyDescent="0.3">
      <c r="A466" s="1"/>
      <c r="B466" s="18"/>
      <c r="C466" s="17"/>
      <c r="D466" s="11"/>
      <c r="E466" s="11"/>
      <c r="F466" s="22"/>
      <c r="G466" s="12"/>
      <c r="H466" s="12"/>
      <c r="I466" s="38"/>
      <c r="J466" s="55"/>
      <c r="K466" s="78"/>
      <c r="L466" s="38"/>
      <c r="M466" s="38"/>
    </row>
    <row r="467" spans="1:21" s="8" customFormat="1" ht="31.5" customHeight="1" x14ac:dyDescent="0.3">
      <c r="A467" s="1"/>
      <c r="B467" s="18"/>
      <c r="C467" s="17"/>
      <c r="D467" s="11"/>
      <c r="E467" s="11"/>
      <c r="F467" s="22"/>
      <c r="G467" s="12"/>
      <c r="H467" s="12"/>
      <c r="I467" s="38"/>
      <c r="J467" s="55"/>
      <c r="K467" s="78"/>
      <c r="L467" s="38"/>
      <c r="M467" s="38"/>
    </row>
    <row r="468" spans="1:21" s="8" customFormat="1" ht="31.5" customHeight="1" x14ac:dyDescent="0.3">
      <c r="A468" s="1"/>
      <c r="B468" s="18"/>
      <c r="C468" s="17"/>
      <c r="D468" s="11"/>
      <c r="E468" s="11"/>
      <c r="F468" s="22"/>
      <c r="G468" s="12"/>
      <c r="H468" s="12"/>
      <c r="I468" s="38"/>
      <c r="J468" s="55"/>
      <c r="K468" s="78"/>
      <c r="L468" s="38"/>
      <c r="M468" s="38"/>
    </row>
    <row r="469" spans="1:21" s="8" customFormat="1" ht="41.25" customHeight="1" x14ac:dyDescent="0.3">
      <c r="A469" s="1"/>
      <c r="B469" s="18"/>
      <c r="C469" s="17"/>
      <c r="D469" s="11"/>
      <c r="E469" s="11"/>
      <c r="F469" s="22"/>
      <c r="G469" s="12"/>
      <c r="H469" s="12"/>
      <c r="I469" s="38"/>
      <c r="J469" s="55"/>
      <c r="K469" s="78"/>
      <c r="L469" s="38"/>
      <c r="M469" s="38"/>
    </row>
    <row r="470" spans="1:21" ht="31.5" customHeight="1" x14ac:dyDescent="0.3">
      <c r="N470" s="1"/>
      <c r="O470" s="1"/>
      <c r="P470" s="1"/>
      <c r="Q470" s="1"/>
      <c r="R470" s="1"/>
      <c r="S470" s="1"/>
      <c r="T470" s="1"/>
      <c r="U470" s="1"/>
    </row>
    <row r="471" spans="1:21" ht="31.5" customHeight="1" x14ac:dyDescent="0.3">
      <c r="N471" s="1"/>
      <c r="O471" s="1"/>
      <c r="P471" s="1"/>
      <c r="Q471" s="1"/>
      <c r="R471" s="1"/>
      <c r="S471" s="1"/>
      <c r="T471" s="1"/>
      <c r="U471" s="1"/>
    </row>
    <row r="472" spans="1:21" ht="31.5" customHeight="1" x14ac:dyDescent="0.3">
      <c r="N472" s="1"/>
      <c r="O472" s="1"/>
      <c r="P472" s="1"/>
      <c r="Q472" s="1"/>
      <c r="R472" s="1"/>
      <c r="S472" s="1"/>
      <c r="T472" s="1"/>
      <c r="U472" s="1"/>
    </row>
    <row r="473" spans="1:21" ht="31.5" customHeight="1" x14ac:dyDescent="0.3">
      <c r="N473" s="1"/>
      <c r="O473" s="1"/>
      <c r="P473" s="1"/>
      <c r="Q473" s="1"/>
      <c r="R473" s="1"/>
      <c r="S473" s="1"/>
      <c r="T473" s="1"/>
      <c r="U473" s="1"/>
    </row>
    <row r="474" spans="1:21" ht="61.5" customHeight="1" x14ac:dyDescent="0.3">
      <c r="N474" s="1"/>
      <c r="O474" s="1"/>
      <c r="P474" s="1"/>
      <c r="Q474" s="1"/>
      <c r="R474" s="1"/>
      <c r="S474" s="1"/>
      <c r="T474" s="1"/>
      <c r="U474" s="1"/>
    </row>
    <row r="475" spans="1:21" s="21" customFormat="1" ht="31.5" customHeight="1" x14ac:dyDescent="0.3">
      <c r="A475" s="20"/>
      <c r="B475" s="18"/>
      <c r="C475" s="17"/>
      <c r="D475" s="11"/>
      <c r="E475" s="11"/>
      <c r="F475" s="22"/>
      <c r="G475" s="12"/>
      <c r="H475" s="12"/>
      <c r="I475" s="38"/>
      <c r="J475" s="55"/>
      <c r="K475" s="78"/>
      <c r="L475" s="38"/>
      <c r="M475" s="38"/>
    </row>
    <row r="476" spans="1:21" s="21" customFormat="1" ht="31.5" customHeight="1" x14ac:dyDescent="0.3">
      <c r="A476" s="20"/>
      <c r="B476" s="18"/>
      <c r="C476" s="17"/>
      <c r="D476" s="11"/>
      <c r="E476" s="11"/>
      <c r="F476" s="22"/>
      <c r="G476" s="12"/>
      <c r="H476" s="12"/>
      <c r="I476" s="38"/>
      <c r="J476" s="55"/>
      <c r="K476" s="78"/>
      <c r="L476" s="38"/>
      <c r="M476" s="38"/>
    </row>
    <row r="477" spans="1:21" s="21" customFormat="1" ht="31.5" customHeight="1" x14ac:dyDescent="0.3">
      <c r="A477" s="20"/>
      <c r="B477" s="18"/>
      <c r="C477" s="17"/>
      <c r="D477" s="11"/>
      <c r="E477" s="11"/>
      <c r="F477" s="22"/>
      <c r="G477" s="12"/>
      <c r="H477" s="12"/>
      <c r="I477" s="38"/>
      <c r="J477" s="55"/>
      <c r="K477" s="78"/>
      <c r="L477" s="38"/>
      <c r="M477" s="38"/>
    </row>
    <row r="478" spans="1:21" s="21" customFormat="1" ht="31.5" customHeight="1" x14ac:dyDescent="0.3">
      <c r="A478" s="20"/>
      <c r="B478" s="18"/>
      <c r="C478" s="17"/>
      <c r="D478" s="11"/>
      <c r="E478" s="11"/>
      <c r="F478" s="22"/>
      <c r="G478" s="12"/>
      <c r="H478" s="12"/>
      <c r="I478" s="38"/>
      <c r="J478" s="55"/>
      <c r="K478" s="78"/>
      <c r="L478" s="38"/>
      <c r="M478" s="38"/>
    </row>
    <row r="479" spans="1:21" s="21" customFormat="1" ht="31.5" customHeight="1" x14ac:dyDescent="0.3">
      <c r="A479" s="20"/>
      <c r="B479" s="18"/>
      <c r="C479" s="17"/>
      <c r="D479" s="11"/>
      <c r="E479" s="11"/>
      <c r="F479" s="22"/>
      <c r="G479" s="12"/>
      <c r="H479" s="12"/>
      <c r="I479" s="38"/>
      <c r="J479" s="55"/>
      <c r="K479" s="78"/>
      <c r="L479" s="38"/>
      <c r="M479" s="38"/>
    </row>
    <row r="480" spans="1:21" s="9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55"/>
      <c r="K480" s="78"/>
      <c r="L480" s="38"/>
      <c r="M480" s="38"/>
    </row>
    <row r="481" spans="1:21" s="9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55"/>
      <c r="K481" s="78"/>
      <c r="L481" s="38"/>
      <c r="M481" s="38"/>
    </row>
    <row r="482" spans="1:21" s="9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55"/>
      <c r="K482" s="78"/>
      <c r="L482" s="38"/>
      <c r="M482" s="38"/>
    </row>
    <row r="483" spans="1:21" s="9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55"/>
      <c r="K483" s="78"/>
      <c r="L483" s="38"/>
      <c r="M483" s="38"/>
    </row>
    <row r="484" spans="1:21" s="9" customFormat="1" ht="31.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55"/>
      <c r="K484" s="78"/>
      <c r="L484" s="38"/>
      <c r="M484" s="38"/>
    </row>
    <row r="485" spans="1:21" ht="24.95" customHeight="1" x14ac:dyDescent="0.3">
      <c r="N485" s="1"/>
      <c r="O485" s="1"/>
      <c r="P485" s="1"/>
      <c r="Q485" s="1"/>
      <c r="R485" s="1"/>
      <c r="S485" s="1"/>
      <c r="T485" s="1"/>
      <c r="U485" s="1"/>
    </row>
    <row r="486" spans="1:21" ht="24.95" customHeight="1" x14ac:dyDescent="0.3">
      <c r="N486" s="1"/>
      <c r="O486" s="1"/>
      <c r="P486" s="1"/>
      <c r="Q486" s="1"/>
      <c r="R486" s="1"/>
      <c r="S486" s="1"/>
      <c r="T486" s="1"/>
      <c r="U486" s="1"/>
    </row>
    <row r="487" spans="1:21" ht="24.95" customHeight="1" x14ac:dyDescent="0.3">
      <c r="N487" s="1"/>
      <c r="O487" s="1"/>
      <c r="P487" s="1"/>
      <c r="Q487" s="1"/>
      <c r="R487" s="1"/>
      <c r="S487" s="1"/>
      <c r="T487" s="1"/>
      <c r="U487" s="1"/>
    </row>
    <row r="488" spans="1:21" ht="24.75" customHeight="1" x14ac:dyDescent="0.3">
      <c r="N488" s="1"/>
      <c r="O488" s="1"/>
      <c r="P488" s="1"/>
      <c r="Q488" s="1"/>
      <c r="R488" s="1"/>
      <c r="S488" s="1"/>
      <c r="T488" s="1"/>
      <c r="U488" s="1"/>
    </row>
    <row r="489" spans="1:21" ht="24.75" customHeight="1" x14ac:dyDescent="0.3">
      <c r="N489" s="1"/>
      <c r="O489" s="1"/>
      <c r="P489" s="1"/>
      <c r="Q489" s="1"/>
      <c r="R489" s="1"/>
      <c r="S489" s="1"/>
      <c r="T489" s="1"/>
      <c r="U489" s="1"/>
    </row>
    <row r="490" spans="1:21" s="10" customFormat="1" ht="31.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55"/>
      <c r="K490" s="78"/>
      <c r="L490" s="38"/>
      <c r="M490" s="38"/>
    </row>
    <row r="491" spans="1:21" s="10" customFormat="1" ht="31.5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55"/>
      <c r="K491" s="78"/>
      <c r="L491" s="38"/>
      <c r="M491" s="38"/>
    </row>
    <row r="492" spans="1:21" s="10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55"/>
      <c r="K492" s="78"/>
      <c r="L492" s="38"/>
      <c r="M492" s="38"/>
    </row>
    <row r="493" spans="1:21" s="10" customFormat="1" ht="31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55"/>
      <c r="K493" s="78"/>
      <c r="L493" s="38"/>
      <c r="M493" s="38"/>
    </row>
    <row r="494" spans="1:21" s="10" customFormat="1" ht="68.2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55"/>
      <c r="K494" s="78"/>
      <c r="L494" s="38"/>
      <c r="M494" s="38"/>
    </row>
    <row r="495" spans="1:21" s="8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55"/>
      <c r="K495" s="78"/>
      <c r="L495" s="38"/>
      <c r="M495" s="38"/>
    </row>
    <row r="496" spans="1:21" s="8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55"/>
      <c r="K496" s="78"/>
      <c r="L496" s="38"/>
      <c r="M496" s="38"/>
    </row>
    <row r="497" spans="1:21" s="8" customFormat="1" ht="31.5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55"/>
      <c r="K497" s="78"/>
      <c r="L497" s="38"/>
      <c r="M497" s="38"/>
    </row>
    <row r="498" spans="1:21" s="8" customFormat="1" ht="31.5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55"/>
      <c r="K498" s="78"/>
      <c r="L498" s="38"/>
      <c r="M498" s="38"/>
    </row>
    <row r="499" spans="1:21" s="8" customFormat="1" ht="103.5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55"/>
      <c r="K499" s="78"/>
      <c r="L499" s="38"/>
      <c r="M499" s="38"/>
    </row>
    <row r="500" spans="1:21" s="8" customFormat="1" ht="6.75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55"/>
      <c r="K500" s="78"/>
      <c r="L500" s="38"/>
      <c r="M500" s="38"/>
    </row>
    <row r="501" spans="1:21" s="8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55"/>
      <c r="K501" s="78"/>
      <c r="L501" s="38"/>
      <c r="M501" s="38"/>
    </row>
    <row r="502" spans="1:21" s="8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55"/>
      <c r="K502" s="78"/>
      <c r="L502" s="38"/>
      <c r="M502" s="38"/>
    </row>
    <row r="503" spans="1:21" s="8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55"/>
      <c r="K503" s="78"/>
      <c r="L503" s="38"/>
      <c r="M503" s="38"/>
    </row>
    <row r="504" spans="1:21" s="8" customFormat="1" ht="31.5" hidden="1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55"/>
      <c r="K504" s="78"/>
      <c r="L504" s="38"/>
      <c r="M504" s="38"/>
    </row>
    <row r="505" spans="1:21" s="9" customFormat="1" ht="31.5" hidden="1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55"/>
      <c r="K505" s="78"/>
      <c r="L505" s="38"/>
      <c r="M505" s="38"/>
    </row>
    <row r="506" spans="1:21" s="9" customFormat="1" ht="31.5" hidden="1" customHeight="1" x14ac:dyDescent="0.3">
      <c r="A506" s="1"/>
      <c r="B506" s="18"/>
      <c r="C506" s="17"/>
      <c r="D506" s="11"/>
      <c r="E506" s="11"/>
      <c r="F506" s="22"/>
      <c r="G506" s="12"/>
      <c r="H506" s="12"/>
      <c r="I506" s="38"/>
      <c r="J506" s="55"/>
      <c r="K506" s="78"/>
      <c r="L506" s="38"/>
      <c r="M506" s="38"/>
    </row>
    <row r="507" spans="1:21" s="9" customFormat="1" ht="31.5" hidden="1" customHeight="1" x14ac:dyDescent="0.3">
      <c r="A507" s="1"/>
      <c r="B507" s="18"/>
      <c r="C507" s="17"/>
      <c r="D507" s="11"/>
      <c r="E507" s="11"/>
      <c r="F507" s="22"/>
      <c r="G507" s="12"/>
      <c r="H507" s="12"/>
      <c r="I507" s="38"/>
      <c r="J507" s="55"/>
      <c r="K507" s="78"/>
      <c r="L507" s="38"/>
      <c r="M507" s="38"/>
    </row>
    <row r="508" spans="1:21" s="9" customFormat="1" ht="31.5" hidden="1" customHeight="1" x14ac:dyDescent="0.3">
      <c r="A508" s="1"/>
      <c r="B508" s="18"/>
      <c r="C508" s="17"/>
      <c r="D508" s="11"/>
      <c r="E508" s="11"/>
      <c r="F508" s="22"/>
      <c r="G508" s="12"/>
      <c r="H508" s="12"/>
      <c r="I508" s="38"/>
      <c r="J508" s="55"/>
      <c r="K508" s="78"/>
      <c r="L508" s="38"/>
      <c r="M508" s="38"/>
    </row>
    <row r="509" spans="1:21" s="9" customFormat="1" ht="31.5" hidden="1" customHeight="1" x14ac:dyDescent="0.3">
      <c r="A509" s="1"/>
      <c r="B509" s="18"/>
      <c r="C509" s="17"/>
      <c r="D509" s="11"/>
      <c r="E509" s="11"/>
      <c r="F509" s="22"/>
      <c r="G509" s="12"/>
      <c r="H509" s="12"/>
      <c r="I509" s="38"/>
      <c r="J509" s="55"/>
      <c r="K509" s="78"/>
      <c r="L509" s="38"/>
      <c r="M509" s="38"/>
    </row>
    <row r="510" spans="1:21" ht="31.5" hidden="1" customHeight="1" x14ac:dyDescent="0.3">
      <c r="N510" s="1"/>
      <c r="O510" s="1"/>
      <c r="P510" s="1"/>
      <c r="Q510" s="1"/>
      <c r="R510" s="1"/>
      <c r="S510" s="1"/>
      <c r="T510" s="1"/>
      <c r="U510" s="1"/>
    </row>
    <row r="511" spans="1:21" ht="31.5" hidden="1" customHeight="1" x14ac:dyDescent="0.3">
      <c r="N511" s="1"/>
      <c r="O511" s="1"/>
      <c r="P511" s="1"/>
      <c r="Q511" s="1"/>
      <c r="R511" s="1"/>
      <c r="S511" s="1"/>
      <c r="T511" s="1"/>
      <c r="U511" s="1"/>
    </row>
    <row r="512" spans="1:21" ht="31.5" hidden="1" customHeight="1" x14ac:dyDescent="0.3">
      <c r="N512" s="1"/>
      <c r="O512" s="1"/>
      <c r="P512" s="1"/>
      <c r="Q512" s="1"/>
      <c r="R512" s="1"/>
      <c r="S512" s="1"/>
      <c r="T512" s="1"/>
      <c r="U512" s="1"/>
    </row>
    <row r="513" spans="14:21" ht="31.5" hidden="1" customHeight="1" x14ac:dyDescent="0.3">
      <c r="N513" s="1"/>
      <c r="O513" s="1"/>
      <c r="P513" s="1"/>
      <c r="Q513" s="1"/>
      <c r="R513" s="1"/>
      <c r="S513" s="1"/>
      <c r="T513" s="1"/>
      <c r="U513" s="1"/>
    </row>
    <row r="514" spans="14:21" ht="27" hidden="1" customHeight="1" x14ac:dyDescent="0.3">
      <c r="N514" s="1"/>
      <c r="O514" s="1"/>
      <c r="P514" s="1"/>
      <c r="Q514" s="1"/>
      <c r="R514" s="1"/>
      <c r="S514" s="1"/>
      <c r="T514" s="1"/>
      <c r="U514" s="1"/>
    </row>
    <row r="515" spans="14:21" ht="31.5" hidden="1" customHeight="1" x14ac:dyDescent="0.3">
      <c r="N515" s="1"/>
      <c r="O515" s="1"/>
      <c r="P515" s="1"/>
      <c r="Q515" s="1"/>
      <c r="R515" s="1"/>
      <c r="S515" s="1"/>
      <c r="T515" s="1"/>
      <c r="U515" s="1"/>
    </row>
    <row r="516" spans="14:21" ht="31.5" hidden="1" customHeight="1" x14ac:dyDescent="0.3">
      <c r="N516" s="1"/>
      <c r="O516" s="1"/>
      <c r="P516" s="1"/>
      <c r="Q516" s="1"/>
      <c r="R516" s="1"/>
      <c r="S516" s="1"/>
      <c r="T516" s="1"/>
      <c r="U516" s="1"/>
    </row>
    <row r="517" spans="14:21" ht="24" hidden="1" customHeight="1" x14ac:dyDescent="0.3">
      <c r="N517" s="1"/>
      <c r="O517" s="1"/>
      <c r="P517" s="1"/>
      <c r="Q517" s="1"/>
      <c r="R517" s="1"/>
      <c r="S517" s="1"/>
      <c r="T517" s="1"/>
      <c r="U517" s="1"/>
    </row>
    <row r="518" spans="14:21" ht="31.5" hidden="1" customHeight="1" x14ac:dyDescent="0.3">
      <c r="N518" s="1"/>
      <c r="O518" s="1"/>
      <c r="P518" s="1"/>
      <c r="Q518" s="1"/>
      <c r="R518" s="1"/>
      <c r="S518" s="1"/>
      <c r="T518" s="1"/>
      <c r="U518" s="1"/>
    </row>
    <row r="519" spans="14:21" ht="31.5" hidden="1" customHeight="1" x14ac:dyDescent="0.3">
      <c r="N519" s="1"/>
      <c r="O519" s="1"/>
      <c r="P519" s="1"/>
      <c r="Q519" s="1"/>
      <c r="R519" s="1"/>
      <c r="S519" s="1"/>
      <c r="T519" s="1"/>
      <c r="U519" s="1"/>
    </row>
    <row r="520" spans="14:21" ht="31.5" hidden="1" customHeight="1" x14ac:dyDescent="0.3">
      <c r="N520" s="1"/>
      <c r="O520" s="1"/>
      <c r="P520" s="1"/>
      <c r="Q520" s="1"/>
      <c r="R520" s="1"/>
      <c r="S520" s="1"/>
      <c r="T520" s="1"/>
      <c r="U520" s="1"/>
    </row>
    <row r="521" spans="14:21" ht="31.5" hidden="1" customHeight="1" x14ac:dyDescent="0.3">
      <c r="N521" s="1"/>
      <c r="O521" s="1"/>
      <c r="P521" s="1"/>
      <c r="Q521" s="1"/>
      <c r="R521" s="1"/>
      <c r="S521" s="1"/>
      <c r="T521" s="1"/>
      <c r="U521" s="1"/>
    </row>
    <row r="522" spans="14:21" ht="31.5" hidden="1" customHeight="1" x14ac:dyDescent="0.3">
      <c r="N522" s="1"/>
      <c r="O522" s="1"/>
      <c r="P522" s="1"/>
      <c r="Q522" s="1"/>
      <c r="R522" s="1"/>
      <c r="S522" s="1"/>
      <c r="T522" s="1"/>
      <c r="U522" s="1"/>
    </row>
    <row r="523" spans="14:21" ht="31.5" customHeight="1" x14ac:dyDescent="0.3">
      <c r="N523" s="1"/>
      <c r="O523" s="1"/>
      <c r="P523" s="1"/>
      <c r="Q523" s="1"/>
      <c r="R523" s="1"/>
      <c r="S523" s="1"/>
      <c r="T523" s="1"/>
      <c r="U523" s="1"/>
    </row>
    <row r="524" spans="14:21" ht="31.5" customHeight="1" x14ac:dyDescent="0.3">
      <c r="N524" s="1"/>
      <c r="O524" s="1"/>
      <c r="P524" s="1"/>
      <c r="Q524" s="1"/>
      <c r="R524" s="1"/>
      <c r="S524" s="1"/>
      <c r="T524" s="1"/>
      <c r="U524" s="1"/>
    </row>
    <row r="525" spans="14:21" ht="31.5" customHeight="1" x14ac:dyDescent="0.3">
      <c r="N525" s="1"/>
      <c r="O525" s="1"/>
      <c r="P525" s="1"/>
      <c r="Q525" s="1"/>
      <c r="R525" s="1"/>
      <c r="S525" s="1"/>
      <c r="T525" s="1"/>
      <c r="U525" s="1"/>
    </row>
    <row r="526" spans="14:21" ht="31.5" customHeight="1" x14ac:dyDescent="0.3">
      <c r="N526" s="1"/>
      <c r="O526" s="1"/>
      <c r="P526" s="1"/>
      <c r="Q526" s="1"/>
      <c r="R526" s="1"/>
      <c r="S526" s="1"/>
      <c r="T526" s="1"/>
      <c r="U526" s="1"/>
    </row>
    <row r="527" spans="14:21" ht="31.5" customHeight="1" x14ac:dyDescent="0.3">
      <c r="N527" s="1"/>
      <c r="O527" s="1"/>
      <c r="P527" s="1"/>
      <c r="Q527" s="1"/>
      <c r="R527" s="1"/>
      <c r="S527" s="1"/>
      <c r="T527" s="1"/>
      <c r="U527" s="1"/>
    </row>
    <row r="528" spans="14:21" ht="31.5" customHeight="1" x14ac:dyDescent="0.3">
      <c r="N528" s="1"/>
      <c r="O528" s="1"/>
      <c r="P528" s="1"/>
      <c r="Q528" s="1"/>
      <c r="R528" s="1"/>
      <c r="S528" s="1"/>
      <c r="T528" s="1"/>
      <c r="U528" s="1"/>
    </row>
    <row r="529" spans="1:21" ht="31.5" customHeight="1" x14ac:dyDescent="0.3">
      <c r="N529" s="1"/>
      <c r="O529" s="1"/>
      <c r="P529" s="1"/>
      <c r="Q529" s="1"/>
      <c r="R529" s="1"/>
      <c r="S529" s="1"/>
      <c r="T529" s="1"/>
      <c r="U529" s="1"/>
    </row>
    <row r="530" spans="1:21" s="9" customFormat="1" ht="31.5" customHeight="1" x14ac:dyDescent="0.3">
      <c r="A530" s="1"/>
      <c r="B530" s="18"/>
      <c r="C530" s="17"/>
      <c r="D530" s="11"/>
      <c r="E530" s="11"/>
      <c r="F530" s="22"/>
      <c r="G530" s="12"/>
      <c r="H530" s="12"/>
      <c r="I530" s="38"/>
      <c r="J530" s="55"/>
      <c r="K530" s="78"/>
      <c r="L530" s="38"/>
      <c r="M530" s="38"/>
    </row>
    <row r="531" spans="1:21" s="9" customFormat="1" ht="31.5" customHeight="1" x14ac:dyDescent="0.3">
      <c r="A531" s="1"/>
      <c r="B531" s="18"/>
      <c r="C531" s="17"/>
      <c r="D531" s="11"/>
      <c r="E531" s="11"/>
      <c r="F531" s="22"/>
      <c r="G531" s="12"/>
      <c r="H531" s="12"/>
      <c r="I531" s="38"/>
      <c r="J531" s="55"/>
      <c r="K531" s="78"/>
      <c r="L531" s="38"/>
      <c r="M531" s="38"/>
      <c r="S531" s="9" t="s">
        <v>33</v>
      </c>
    </row>
    <row r="532" spans="1:21" s="9" customFormat="1" ht="31.5" customHeight="1" x14ac:dyDescent="0.3">
      <c r="A532" s="1"/>
      <c r="B532" s="18"/>
      <c r="C532" s="17"/>
      <c r="D532" s="11"/>
      <c r="E532" s="11"/>
      <c r="F532" s="22"/>
      <c r="G532" s="12"/>
      <c r="H532" s="12"/>
      <c r="I532" s="38"/>
      <c r="J532" s="55"/>
      <c r="K532" s="78"/>
      <c r="L532" s="38"/>
      <c r="M532" s="38"/>
    </row>
    <row r="533" spans="1:21" s="9" customFormat="1" ht="31.5" customHeight="1" x14ac:dyDescent="0.3">
      <c r="A533" s="1"/>
      <c r="B533" s="18"/>
      <c r="C533" s="17"/>
      <c r="D533" s="11"/>
      <c r="E533" s="11"/>
      <c r="F533" s="22"/>
      <c r="G533" s="12"/>
      <c r="H533" s="12"/>
      <c r="I533" s="38"/>
      <c r="J533" s="55"/>
      <c r="K533" s="78"/>
      <c r="L533" s="38"/>
      <c r="M533" s="38"/>
    </row>
    <row r="534" spans="1:21" s="9" customFormat="1" ht="31.5" customHeight="1" x14ac:dyDescent="0.3">
      <c r="A534" s="1"/>
      <c r="B534" s="18"/>
      <c r="C534" s="17"/>
      <c r="D534" s="11"/>
      <c r="E534" s="11"/>
      <c r="F534" s="22"/>
      <c r="G534" s="12"/>
      <c r="H534" s="12"/>
      <c r="I534" s="38"/>
      <c r="J534" s="55"/>
      <c r="K534" s="78"/>
      <c r="L534" s="38"/>
      <c r="M534" s="38"/>
    </row>
    <row r="535" spans="1:21" ht="31.5" customHeight="1" x14ac:dyDescent="0.3">
      <c r="N535" s="1"/>
      <c r="O535" s="1"/>
      <c r="P535" s="1"/>
      <c r="Q535" s="1"/>
      <c r="R535" s="1"/>
      <c r="S535" s="1"/>
      <c r="T535" s="1"/>
      <c r="U535" s="1"/>
    </row>
    <row r="536" spans="1:21" ht="31.5" customHeight="1" x14ac:dyDescent="0.3">
      <c r="N536" s="1"/>
      <c r="O536" s="1"/>
      <c r="P536" s="1"/>
      <c r="Q536" s="1"/>
      <c r="R536" s="1"/>
      <c r="S536" s="1"/>
      <c r="T536" s="1"/>
      <c r="U536" s="1"/>
    </row>
    <row r="537" spans="1:21" ht="31.5" customHeight="1" x14ac:dyDescent="0.3">
      <c r="N537" s="1"/>
      <c r="O537" s="1"/>
      <c r="P537" s="1"/>
      <c r="Q537" s="1"/>
      <c r="R537" s="1"/>
      <c r="S537" s="1"/>
      <c r="T537" s="1"/>
      <c r="U537" s="1"/>
    </row>
    <row r="538" spans="1:21" ht="31.5" customHeight="1" x14ac:dyDescent="0.3">
      <c r="N538" s="1"/>
      <c r="O538" s="1"/>
      <c r="P538" s="1"/>
      <c r="Q538" s="1"/>
      <c r="R538" s="1"/>
      <c r="S538" s="1"/>
      <c r="T538" s="1"/>
      <c r="U538" s="1"/>
    </row>
    <row r="539" spans="1:21" ht="31.5" customHeight="1" x14ac:dyDescent="0.3">
      <c r="N539" s="1"/>
      <c r="O539" s="1"/>
      <c r="P539" s="1"/>
      <c r="Q539" s="1"/>
      <c r="R539" s="1"/>
      <c r="S539" s="1"/>
      <c r="T539" s="1"/>
      <c r="U539" s="1"/>
    </row>
    <row r="540" spans="1:21" ht="31.5" customHeight="1" x14ac:dyDescent="0.3">
      <c r="N540" s="1"/>
      <c r="O540" s="1"/>
      <c r="P540" s="1"/>
      <c r="Q540" s="1"/>
      <c r="R540" s="1"/>
      <c r="S540" s="1"/>
      <c r="T540" s="1"/>
      <c r="U540" s="1"/>
    </row>
    <row r="541" spans="1:21" ht="31.5" customHeight="1" x14ac:dyDescent="0.3">
      <c r="N541" s="1"/>
      <c r="O541" s="1"/>
      <c r="P541" s="1"/>
      <c r="Q541" s="1"/>
      <c r="R541" s="1"/>
      <c r="S541" s="1"/>
      <c r="T541" s="1"/>
      <c r="U541" s="1"/>
    </row>
    <row r="542" spans="1:21" ht="31.5" customHeight="1" x14ac:dyDescent="0.3">
      <c r="N542" s="1"/>
      <c r="O542" s="1"/>
      <c r="P542" s="1"/>
      <c r="Q542" s="1"/>
      <c r="R542" s="1"/>
      <c r="S542" s="1"/>
      <c r="T542" s="1"/>
      <c r="U542" s="1"/>
    </row>
    <row r="543" spans="1:21" ht="31.5" customHeight="1" x14ac:dyDescent="0.3">
      <c r="N543" s="1"/>
      <c r="O543" s="1"/>
      <c r="P543" s="1"/>
      <c r="Q543" s="1"/>
      <c r="R543" s="1"/>
      <c r="S543" s="1"/>
      <c r="T543" s="1"/>
      <c r="U543" s="1"/>
    </row>
    <row r="544" spans="1:21" ht="31.5" customHeight="1" x14ac:dyDescent="0.3">
      <c r="N544" s="1"/>
      <c r="O544" s="1"/>
      <c r="P544" s="1"/>
      <c r="Q544" s="1"/>
      <c r="R544" s="1"/>
      <c r="S544" s="1"/>
      <c r="T544" s="1"/>
      <c r="U544" s="1"/>
    </row>
    <row r="545" spans="1:21" ht="31.5" customHeight="1" x14ac:dyDescent="0.3">
      <c r="N545" s="1"/>
      <c r="O545" s="1"/>
      <c r="P545" s="1"/>
      <c r="Q545" s="1"/>
      <c r="R545" s="1"/>
      <c r="S545" s="1"/>
      <c r="T545" s="1"/>
      <c r="U545" s="1"/>
    </row>
    <row r="546" spans="1:21" ht="31.5" customHeight="1" x14ac:dyDescent="0.3">
      <c r="N546" s="1"/>
      <c r="O546" s="1"/>
      <c r="P546" s="1"/>
      <c r="Q546" s="1"/>
      <c r="R546" s="1"/>
      <c r="S546" s="1"/>
      <c r="T546" s="1"/>
      <c r="U546" s="1"/>
    </row>
    <row r="547" spans="1:21" ht="31.5" customHeight="1" x14ac:dyDescent="0.3">
      <c r="N547" s="1"/>
      <c r="O547" s="1"/>
      <c r="P547" s="1"/>
      <c r="Q547" s="1"/>
      <c r="R547" s="1"/>
      <c r="S547" s="1"/>
      <c r="T547" s="1"/>
      <c r="U547" s="1"/>
    </row>
    <row r="548" spans="1:21" ht="31.5" customHeight="1" x14ac:dyDescent="0.3">
      <c r="N548" s="1"/>
      <c r="O548" s="1"/>
      <c r="P548" s="1"/>
      <c r="Q548" s="1"/>
      <c r="R548" s="1"/>
      <c r="S548" s="1"/>
      <c r="T548" s="1"/>
      <c r="U548" s="1"/>
    </row>
    <row r="549" spans="1:21" ht="31.5" customHeight="1" x14ac:dyDescent="0.3">
      <c r="N549" s="1"/>
      <c r="O549" s="1"/>
      <c r="P549" s="1"/>
      <c r="Q549" s="1"/>
      <c r="R549" s="1"/>
      <c r="S549" s="1"/>
      <c r="T549" s="1"/>
      <c r="U549" s="1"/>
    </row>
    <row r="550" spans="1:21" ht="31.5" customHeight="1" x14ac:dyDescent="0.3">
      <c r="N550" s="1"/>
      <c r="O550" s="1"/>
      <c r="P550" s="1"/>
      <c r="Q550" s="1"/>
      <c r="R550" s="1"/>
      <c r="S550" s="1"/>
      <c r="T550" s="1"/>
      <c r="U550" s="1"/>
    </row>
    <row r="551" spans="1:21" ht="31.5" customHeight="1" x14ac:dyDescent="0.3">
      <c r="N551" s="1"/>
      <c r="O551" s="1"/>
      <c r="P551" s="1"/>
      <c r="Q551" s="1"/>
      <c r="R551" s="1"/>
      <c r="S551" s="1"/>
      <c r="T551" s="1"/>
      <c r="U551" s="1"/>
    </row>
    <row r="552" spans="1:21" ht="31.5" customHeight="1" x14ac:dyDescent="0.3">
      <c r="N552" s="1"/>
      <c r="O552" s="1"/>
      <c r="P552" s="1"/>
      <c r="Q552" s="1"/>
      <c r="R552" s="1"/>
      <c r="S552" s="1"/>
      <c r="T552" s="1"/>
      <c r="U552" s="1"/>
    </row>
    <row r="553" spans="1:21" ht="31.5" customHeight="1" x14ac:dyDescent="0.3">
      <c r="N553" s="1"/>
      <c r="O553" s="1"/>
      <c r="P553" s="1"/>
      <c r="Q553" s="1"/>
      <c r="R553" s="1"/>
      <c r="S553" s="1"/>
      <c r="T553" s="1"/>
      <c r="U553" s="1"/>
    </row>
    <row r="554" spans="1:21" s="9" customFormat="1" ht="31.5" customHeight="1" x14ac:dyDescent="0.3">
      <c r="A554" s="1"/>
      <c r="B554" s="18"/>
      <c r="C554" s="17"/>
      <c r="D554" s="11"/>
      <c r="E554" s="11"/>
      <c r="F554" s="22"/>
      <c r="G554" s="12"/>
      <c r="H554" s="12"/>
      <c r="I554" s="38"/>
      <c r="J554" s="55"/>
      <c r="K554" s="78"/>
      <c r="L554" s="38"/>
      <c r="M554" s="38"/>
    </row>
    <row r="555" spans="1:21" ht="31.5" customHeight="1" x14ac:dyDescent="0.3">
      <c r="N555" s="1"/>
      <c r="O555" s="1"/>
      <c r="P555" s="1"/>
      <c r="Q555" s="1"/>
      <c r="R555" s="1"/>
      <c r="S555" s="1"/>
      <c r="T555" s="1"/>
      <c r="U555" s="1"/>
    </row>
    <row r="556" spans="1:21" ht="31.5" customHeight="1" x14ac:dyDescent="0.3">
      <c r="N556" s="1"/>
      <c r="O556" s="1"/>
      <c r="P556" s="1"/>
      <c r="Q556" s="1"/>
      <c r="R556" s="1"/>
      <c r="S556" s="1"/>
      <c r="T556" s="1"/>
      <c r="U556" s="1"/>
    </row>
    <row r="557" spans="1:21" x14ac:dyDescent="0.3">
      <c r="N557" s="1"/>
      <c r="O557" s="1"/>
      <c r="P557" s="1"/>
      <c r="Q557" s="1"/>
      <c r="R557" s="1"/>
      <c r="S557" s="1"/>
      <c r="T557" s="1"/>
      <c r="U557" s="1"/>
    </row>
    <row r="558" spans="1:21" ht="21.75" customHeight="1" x14ac:dyDescent="0.3">
      <c r="N558" s="1"/>
      <c r="O558" s="1"/>
      <c r="P558" s="1"/>
      <c r="Q558" s="1"/>
      <c r="R558" s="1"/>
      <c r="S558" s="1"/>
      <c r="T558" s="1"/>
      <c r="U558" s="1"/>
    </row>
    <row r="559" spans="1:21" ht="41.25" customHeight="1" x14ac:dyDescent="0.3">
      <c r="N559" s="1"/>
      <c r="O559" s="1"/>
      <c r="P559" s="1"/>
      <c r="Q559" s="1"/>
      <c r="R559" s="1"/>
      <c r="S559" s="1"/>
      <c r="T559" s="1"/>
      <c r="U559" s="1"/>
    </row>
    <row r="560" spans="1:21" ht="24.95" customHeight="1" x14ac:dyDescent="0.3">
      <c r="N560" s="1"/>
      <c r="O560" s="1"/>
      <c r="P560" s="1"/>
      <c r="Q560" s="1"/>
      <c r="R560" s="1"/>
      <c r="S560" s="1"/>
      <c r="T560" s="1"/>
      <c r="U560" s="1"/>
    </row>
    <row r="561" spans="14:21" ht="24.95" customHeight="1" x14ac:dyDescent="0.3">
      <c r="N561" s="1"/>
      <c r="O561" s="1"/>
      <c r="P561" s="1"/>
      <c r="Q561" s="1"/>
      <c r="R561" s="1"/>
      <c r="S561" s="1"/>
      <c r="T561" s="1"/>
      <c r="U561" s="1"/>
    </row>
    <row r="562" spans="14:21" ht="24.95" customHeight="1" x14ac:dyDescent="0.3">
      <c r="N562" s="1"/>
      <c r="O562" s="1"/>
      <c r="P562" s="1"/>
      <c r="Q562" s="1"/>
      <c r="R562" s="1"/>
      <c r="S562" s="1"/>
      <c r="T562" s="1"/>
      <c r="U562" s="1"/>
    </row>
    <row r="563" spans="14:21" ht="24.95" customHeight="1" x14ac:dyDescent="0.3">
      <c r="N563" s="1"/>
      <c r="O563" s="1"/>
      <c r="P563" s="1"/>
      <c r="Q563" s="1"/>
      <c r="R563" s="1"/>
      <c r="S563" s="1"/>
      <c r="T563" s="1"/>
      <c r="U563" s="1"/>
    </row>
    <row r="564" spans="14:21" ht="49.5" customHeight="1" x14ac:dyDescent="0.3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 x14ac:dyDescent="0.3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 x14ac:dyDescent="0.3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 x14ac:dyDescent="0.3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 x14ac:dyDescent="0.3">
      <c r="N568" s="1"/>
      <c r="O568" s="1"/>
      <c r="P568" s="1"/>
      <c r="Q568" s="1"/>
      <c r="R568" s="1"/>
      <c r="S568" s="1"/>
      <c r="T568" s="1"/>
      <c r="U568" s="1"/>
    </row>
    <row r="569" spans="14:21" ht="51.75" customHeight="1" x14ac:dyDescent="0.3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 x14ac:dyDescent="0.3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 x14ac:dyDescent="0.3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 x14ac:dyDescent="0.3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 x14ac:dyDescent="0.3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 x14ac:dyDescent="0.3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 x14ac:dyDescent="0.3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 x14ac:dyDescent="0.3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 x14ac:dyDescent="0.3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 x14ac:dyDescent="0.3">
      <c r="N578" s="1"/>
      <c r="O578" s="1"/>
      <c r="P578" s="1"/>
      <c r="Q578" s="1"/>
      <c r="R578" s="1"/>
      <c r="S578" s="1"/>
      <c r="T578" s="1"/>
      <c r="U578" s="1"/>
    </row>
    <row r="579" spans="14:21" ht="75.75" customHeight="1" x14ac:dyDescent="0.3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 x14ac:dyDescent="0.3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 x14ac:dyDescent="0.3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 x14ac:dyDescent="0.3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 x14ac:dyDescent="0.3">
      <c r="N583" s="1"/>
      <c r="O583" s="1"/>
      <c r="P583" s="1"/>
      <c r="Q583" s="1"/>
      <c r="R583" s="1"/>
      <c r="S583" s="1"/>
      <c r="T583" s="1"/>
      <c r="U583" s="1"/>
    </row>
    <row r="584" spans="14:21" ht="96" customHeight="1" x14ac:dyDescent="0.3">
      <c r="N584" s="1"/>
      <c r="O584" s="1"/>
      <c r="P584" s="1"/>
      <c r="Q584" s="1"/>
      <c r="R584" s="1"/>
      <c r="S584" s="1"/>
      <c r="T584" s="1"/>
      <c r="U584" s="1"/>
    </row>
    <row r="585" spans="14:21" x14ac:dyDescent="0.3">
      <c r="N585" s="1"/>
      <c r="O585" s="1"/>
      <c r="P585" s="1"/>
      <c r="Q585" s="1"/>
      <c r="R585" s="1"/>
      <c r="S585" s="1"/>
      <c r="T585" s="1"/>
      <c r="U585" s="1"/>
    </row>
    <row r="586" spans="14:21" x14ac:dyDescent="0.3">
      <c r="N586" s="1"/>
      <c r="O586" s="1"/>
      <c r="P586" s="1"/>
      <c r="Q586" s="1"/>
      <c r="R586" s="1"/>
      <c r="S586" s="1"/>
      <c r="T586" s="1"/>
      <c r="U586" s="1"/>
    </row>
    <row r="587" spans="14:21" x14ac:dyDescent="0.3">
      <c r="N587" s="1"/>
      <c r="O587" s="1"/>
      <c r="P587" s="1"/>
      <c r="Q587" s="1"/>
      <c r="R587" s="1"/>
      <c r="S587" s="1"/>
      <c r="T587" s="1"/>
      <c r="U587" s="1"/>
    </row>
    <row r="588" spans="14:21" x14ac:dyDescent="0.3">
      <c r="N588" s="1"/>
      <c r="O588" s="1"/>
      <c r="P588" s="1"/>
      <c r="Q588" s="1"/>
      <c r="R588" s="1"/>
      <c r="S588" s="1"/>
      <c r="T588" s="1"/>
      <c r="U588" s="1"/>
    </row>
    <row r="589" spans="14:21" ht="49.5" customHeight="1" x14ac:dyDescent="0.3">
      <c r="N589" s="1"/>
      <c r="O589" s="1"/>
      <c r="P589" s="1"/>
      <c r="Q589" s="1"/>
      <c r="R589" s="1"/>
      <c r="S589" s="1"/>
      <c r="T589" s="1"/>
      <c r="U589" s="1"/>
    </row>
    <row r="590" spans="14:21" x14ac:dyDescent="0.3">
      <c r="N590" s="1"/>
      <c r="O590" s="1"/>
      <c r="P590" s="1"/>
      <c r="Q590" s="1"/>
      <c r="R590" s="1"/>
      <c r="S590" s="1"/>
      <c r="T590" s="1"/>
      <c r="U590" s="1"/>
    </row>
    <row r="591" spans="14:21" x14ac:dyDescent="0.3">
      <c r="N591" s="1"/>
      <c r="O591" s="1"/>
      <c r="P591" s="1"/>
      <c r="Q591" s="1"/>
      <c r="R591" s="1"/>
      <c r="S591" s="1"/>
      <c r="T591" s="1"/>
      <c r="U591" s="1"/>
    </row>
    <row r="592" spans="14:21" x14ac:dyDescent="0.3">
      <c r="N592" s="1"/>
      <c r="O592" s="1"/>
      <c r="P592" s="1"/>
      <c r="Q592" s="1"/>
      <c r="R592" s="1"/>
      <c r="S592" s="1"/>
      <c r="T592" s="1"/>
      <c r="U592" s="1"/>
    </row>
    <row r="593" spans="14:21" x14ac:dyDescent="0.3">
      <c r="N593" s="1"/>
      <c r="O593" s="1"/>
      <c r="P593" s="1"/>
      <c r="Q593" s="1"/>
      <c r="R593" s="1"/>
      <c r="S593" s="1"/>
      <c r="T593" s="1"/>
      <c r="U593" s="1"/>
    </row>
    <row r="594" spans="14:21" ht="63.75" customHeight="1" x14ac:dyDescent="0.3">
      <c r="N594" s="1"/>
      <c r="O594" s="1"/>
      <c r="P594" s="1"/>
      <c r="Q594" s="1"/>
      <c r="R594" s="1"/>
      <c r="S594" s="1"/>
      <c r="T594" s="1"/>
      <c r="U594" s="1"/>
    </row>
    <row r="595" spans="14:21" x14ac:dyDescent="0.3">
      <c r="N595" s="1"/>
      <c r="O595" s="1"/>
      <c r="P595" s="1"/>
      <c r="Q595" s="1"/>
      <c r="R595" s="1"/>
      <c r="S595" s="1"/>
      <c r="T595" s="1"/>
      <c r="U595" s="1"/>
    </row>
    <row r="596" spans="14:21" x14ac:dyDescent="0.3">
      <c r="N596" s="1"/>
      <c r="O596" s="1"/>
      <c r="P596" s="1"/>
      <c r="Q596" s="1"/>
      <c r="R596" s="1"/>
      <c r="S596" s="1"/>
      <c r="T596" s="1"/>
      <c r="U596" s="1"/>
    </row>
    <row r="597" spans="14:21" x14ac:dyDescent="0.3">
      <c r="N597" s="1"/>
      <c r="O597" s="1"/>
      <c r="P597" s="1"/>
      <c r="Q597" s="1"/>
      <c r="R597" s="1"/>
      <c r="S597" s="1"/>
      <c r="T597" s="1"/>
      <c r="U597" s="1"/>
    </row>
    <row r="598" spans="14:21" ht="30" customHeight="1" x14ac:dyDescent="0.3">
      <c r="N598" s="1"/>
      <c r="O598" s="1"/>
      <c r="P598" s="1"/>
      <c r="Q598" s="1"/>
      <c r="R598" s="1"/>
      <c r="S598" s="1"/>
      <c r="T598" s="1"/>
      <c r="U598" s="1"/>
    </row>
    <row r="599" spans="14:21" ht="51" customHeight="1" x14ac:dyDescent="0.3">
      <c r="N599" s="1"/>
      <c r="O599" s="1"/>
      <c r="P599" s="1"/>
      <c r="Q599" s="1"/>
      <c r="R599" s="1"/>
      <c r="S599" s="1"/>
      <c r="T599" s="1"/>
      <c r="U599" s="1"/>
    </row>
    <row r="600" spans="14:21" x14ac:dyDescent="0.3">
      <c r="N600" s="1"/>
      <c r="O600" s="1"/>
      <c r="P600" s="1"/>
      <c r="Q600" s="1"/>
      <c r="R600" s="1"/>
      <c r="S600" s="1"/>
      <c r="T600" s="1"/>
      <c r="U600" s="1"/>
    </row>
    <row r="601" spans="14:21" x14ac:dyDescent="0.3">
      <c r="N601" s="1"/>
      <c r="O601" s="1"/>
      <c r="P601" s="1"/>
      <c r="Q601" s="1"/>
      <c r="R601" s="1"/>
      <c r="S601" s="1"/>
      <c r="T601" s="1"/>
      <c r="U601" s="1"/>
    </row>
    <row r="602" spans="14:21" x14ac:dyDescent="0.3">
      <c r="N602" s="1"/>
      <c r="O602" s="1"/>
      <c r="P602" s="1"/>
      <c r="Q602" s="1"/>
      <c r="R602" s="1"/>
      <c r="S602" s="1"/>
      <c r="T602" s="1"/>
      <c r="U602" s="1"/>
    </row>
    <row r="603" spans="14:21" x14ac:dyDescent="0.3">
      <c r="N603" s="1"/>
      <c r="O603" s="1"/>
      <c r="P603" s="1"/>
      <c r="Q603" s="1"/>
      <c r="R603" s="1"/>
      <c r="S603" s="1"/>
      <c r="T603" s="1"/>
      <c r="U603" s="1"/>
    </row>
    <row r="604" spans="14:21" ht="75" customHeight="1" x14ac:dyDescent="0.3">
      <c r="N604" s="1"/>
      <c r="O604" s="1"/>
      <c r="P604" s="1"/>
      <c r="Q604" s="1"/>
      <c r="R604" s="1"/>
      <c r="S604" s="1"/>
      <c r="T604" s="1"/>
      <c r="U604" s="1"/>
    </row>
    <row r="605" spans="14:21" ht="24.95" customHeight="1" x14ac:dyDescent="0.3">
      <c r="N605" s="1"/>
      <c r="O605" s="1"/>
      <c r="P605" s="1"/>
      <c r="Q605" s="1"/>
      <c r="R605" s="1"/>
      <c r="S605" s="1"/>
      <c r="T605" s="1"/>
      <c r="U605" s="1"/>
    </row>
    <row r="606" spans="14:21" ht="24.95" customHeight="1" x14ac:dyDescent="0.3">
      <c r="N606" s="1"/>
      <c r="O606" s="1"/>
      <c r="P606" s="1"/>
      <c r="Q606" s="1"/>
      <c r="R606" s="1"/>
      <c r="S606" s="1"/>
      <c r="T606" s="1"/>
      <c r="U606" s="1"/>
    </row>
    <row r="607" spans="14:21" ht="24.95" customHeight="1" x14ac:dyDescent="0.3">
      <c r="N607" s="1"/>
      <c r="O607" s="1"/>
      <c r="P607" s="1"/>
      <c r="Q607" s="1"/>
      <c r="R607" s="1"/>
      <c r="S607" s="1"/>
      <c r="T607" s="1"/>
      <c r="U607" s="1"/>
    </row>
    <row r="608" spans="14:21" ht="24.95" customHeight="1" x14ac:dyDescent="0.3">
      <c r="N608" s="1"/>
      <c r="O608" s="1"/>
      <c r="P608" s="1"/>
      <c r="Q608" s="1"/>
      <c r="R608" s="1"/>
      <c r="S608" s="1"/>
      <c r="T608" s="1"/>
      <c r="U608" s="1"/>
    </row>
    <row r="609" spans="14:21" ht="55.5" customHeight="1" thickBot="1" x14ac:dyDescent="0.35">
      <c r="N609" s="1"/>
      <c r="O609" s="1"/>
      <c r="P609" s="1"/>
      <c r="Q609" s="1"/>
      <c r="R609" s="1"/>
      <c r="S609" s="1"/>
      <c r="T609" s="1"/>
      <c r="U609" s="1"/>
    </row>
    <row r="610" spans="14:21" ht="20.25" customHeight="1" thickBot="1" x14ac:dyDescent="0.35">
      <c r="N610" s="32"/>
      <c r="O610" s="32"/>
      <c r="P610" s="32"/>
      <c r="Q610" s="32"/>
      <c r="R610" s="32"/>
      <c r="S610" s="32"/>
      <c r="T610" s="32"/>
      <c r="U610" s="33"/>
    </row>
    <row r="611" spans="14:21" x14ac:dyDescent="0.3">
      <c r="N611" s="1"/>
      <c r="O611" s="1"/>
      <c r="P611" s="1"/>
      <c r="Q611" s="1"/>
      <c r="R611" s="1"/>
      <c r="S611" s="1"/>
      <c r="T611" s="1"/>
      <c r="U611" s="1"/>
    </row>
    <row r="612" spans="14:21" x14ac:dyDescent="0.3">
      <c r="N612" s="1"/>
      <c r="O612" s="1"/>
      <c r="P612" s="1"/>
      <c r="Q612" s="1"/>
      <c r="R612" s="1"/>
      <c r="S612" s="1"/>
      <c r="T612" s="1"/>
      <c r="U612" s="1"/>
    </row>
    <row r="613" spans="14:21" x14ac:dyDescent="0.3">
      <c r="N613" s="1"/>
      <c r="O613" s="1"/>
      <c r="P613" s="1"/>
      <c r="Q613" s="1"/>
      <c r="R613" s="1"/>
      <c r="S613" s="1"/>
      <c r="T613" s="1"/>
      <c r="U613" s="1"/>
    </row>
    <row r="614" spans="14:21" x14ac:dyDescent="0.3">
      <c r="N614" s="1"/>
      <c r="O614" s="1"/>
      <c r="P614" s="1"/>
      <c r="Q614" s="1"/>
      <c r="R614" s="1"/>
      <c r="S614" s="1"/>
      <c r="T614" s="1"/>
      <c r="U614" s="1"/>
    </row>
    <row r="615" spans="14:21" x14ac:dyDescent="0.3">
      <c r="N615" s="1"/>
      <c r="O615" s="1"/>
      <c r="P615" s="1"/>
      <c r="Q615" s="1"/>
      <c r="R615" s="1"/>
      <c r="S615" s="1"/>
      <c r="T615" s="1"/>
      <c r="U615" s="1"/>
    </row>
    <row r="616" spans="14:21" x14ac:dyDescent="0.3">
      <c r="N616" s="1"/>
      <c r="O616" s="1"/>
      <c r="P616" s="1"/>
      <c r="Q616" s="1"/>
      <c r="R616" s="1"/>
      <c r="S616" s="1"/>
      <c r="T616" s="1"/>
      <c r="U616" s="1"/>
    </row>
    <row r="617" spans="14:21" x14ac:dyDescent="0.3">
      <c r="Q617" s="29"/>
    </row>
    <row r="618" spans="14:21" x14ac:dyDescent="0.3">
      <c r="P618" s="19"/>
      <c r="Q618" s="29"/>
    </row>
    <row r="619" spans="14:21" ht="30" x14ac:dyDescent="0.4">
      <c r="N619" s="25"/>
      <c r="O619" s="24"/>
      <c r="P619" s="24"/>
      <c r="Q619" s="23" t="s">
        <v>36</v>
      </c>
      <c r="R619" s="26"/>
      <c r="S619" s="30"/>
      <c r="T619" s="26"/>
      <c r="U619" s="26"/>
    </row>
    <row r="620" spans="14:21" x14ac:dyDescent="0.3">
      <c r="Q620" s="29"/>
      <c r="S620" s="31"/>
    </row>
    <row r="621" spans="14:21" x14ac:dyDescent="0.3">
      <c r="Q621" s="29"/>
      <c r="S621" s="31"/>
    </row>
    <row r="622" spans="14:21" x14ac:dyDescent="0.3">
      <c r="Q622" s="29"/>
      <c r="S622" s="31"/>
    </row>
  </sheetData>
  <mergeCells count="90">
    <mergeCell ref="B90:B94"/>
    <mergeCell ref="C90:C94"/>
    <mergeCell ref="D90:D94"/>
    <mergeCell ref="E90:E94"/>
    <mergeCell ref="B95:B99"/>
    <mergeCell ref="C95:C99"/>
    <mergeCell ref="D95:D99"/>
    <mergeCell ref="E95:E9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Q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M12:M13"/>
    <mergeCell ref="C20:C24"/>
    <mergeCell ref="H11:U11"/>
    <mergeCell ref="L12:L13"/>
    <mergeCell ref="J109:M109"/>
    <mergeCell ref="B80:B84"/>
    <mergeCell ref="C80:C84"/>
    <mergeCell ref="D80:D84"/>
    <mergeCell ref="E80:E84"/>
    <mergeCell ref="B85:B89"/>
    <mergeCell ref="C85:C89"/>
    <mergeCell ref="C100:C106"/>
    <mergeCell ref="D100:D106"/>
    <mergeCell ref="E100:E106"/>
    <mergeCell ref="B109:G109"/>
    <mergeCell ref="H100:M100"/>
    <mergeCell ref="G100:G101"/>
    <mergeCell ref="F100:F101"/>
    <mergeCell ref="D85:D89"/>
    <mergeCell ref="E85:E89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44" max="13" man="1"/>
    <brk id="84" max="1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2025-01-30T09:24:26Z</cp:lastPrinted>
  <dcterms:created xsi:type="dcterms:W3CDTF">2016-02-05T07:01:02Z</dcterms:created>
  <dcterms:modified xsi:type="dcterms:W3CDTF">2025-02-18T10:37:12Z</dcterms:modified>
</cp:coreProperties>
</file>